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bullr\Dropbox\2026 Walk2Campus BOV Process\Farmville, VA\200 N Main\"/>
    </mc:Choice>
  </mc:AlternateContent>
  <xr:revisionPtr revIDLastSave="0" documentId="8_{88AACBA7-9CD7-47C5-85BF-841A075F5FB1}" xr6:coauthVersionLast="47" xr6:coauthVersionMax="47" xr10:uidLastSave="{00000000-0000-0000-0000-000000000000}"/>
  <bookViews>
    <workbookView xWindow="38295" yWindow="0" windowWidth="38610" windowHeight="20985" tabRatio="500" xr2:uid="{00000000-000D-0000-FFFF-FFFF00000000}"/>
  </bookViews>
  <sheets>
    <sheet name="Monthly P&amp;L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G299" i="1" l="1"/>
  <c r="AF299" i="1"/>
  <c r="AE299" i="1"/>
  <c r="AD299" i="1"/>
  <c r="AC299" i="1"/>
  <c r="AB299" i="1"/>
  <c r="AA299" i="1"/>
  <c r="Z299" i="1"/>
  <c r="Y299" i="1"/>
  <c r="X299" i="1"/>
  <c r="W299" i="1"/>
  <c r="V299" i="1"/>
  <c r="U299" i="1"/>
  <c r="T299" i="1"/>
  <c r="S299" i="1"/>
  <c r="R299" i="1"/>
  <c r="Q299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C299" i="1"/>
  <c r="B299" i="1"/>
  <c r="AH298" i="1"/>
  <c r="AH297" i="1"/>
  <c r="AH296" i="1"/>
  <c r="AH295" i="1"/>
  <c r="AH294" i="1"/>
  <c r="B292" i="1"/>
  <c r="AG291" i="1"/>
  <c r="AG292" i="1" s="1"/>
  <c r="AF291" i="1"/>
  <c r="AF292" i="1" s="1"/>
  <c r="AE291" i="1"/>
  <c r="AE292" i="1" s="1"/>
  <c r="AE300" i="1" s="1"/>
  <c r="AD291" i="1"/>
  <c r="AD292" i="1" s="1"/>
  <c r="AD300" i="1" s="1"/>
  <c r="AC291" i="1"/>
  <c r="AC292" i="1" s="1"/>
  <c r="AC300" i="1" s="1"/>
  <c r="AB291" i="1"/>
  <c r="AB292" i="1" s="1"/>
  <c r="AA291" i="1"/>
  <c r="AA292" i="1" s="1"/>
  <c r="Z291" i="1"/>
  <c r="Z292" i="1" s="1"/>
  <c r="Y291" i="1"/>
  <c r="Y292" i="1" s="1"/>
  <c r="X291" i="1"/>
  <c r="X292" i="1" s="1"/>
  <c r="X300" i="1" s="1"/>
  <c r="W291" i="1"/>
  <c r="W292" i="1" s="1"/>
  <c r="W300" i="1" s="1"/>
  <c r="V291" i="1"/>
  <c r="V292" i="1" s="1"/>
  <c r="V300" i="1" s="1"/>
  <c r="U291" i="1"/>
  <c r="U292" i="1" s="1"/>
  <c r="T291" i="1"/>
  <c r="T292" i="1" s="1"/>
  <c r="S291" i="1"/>
  <c r="S292" i="1" s="1"/>
  <c r="S300" i="1" s="1"/>
  <c r="R291" i="1"/>
  <c r="R292" i="1" s="1"/>
  <c r="R300" i="1" s="1"/>
  <c r="Q291" i="1"/>
  <c r="Q292" i="1" s="1"/>
  <c r="Q300" i="1" s="1"/>
  <c r="P291" i="1"/>
  <c r="P292" i="1" s="1"/>
  <c r="O291" i="1"/>
  <c r="O292" i="1" s="1"/>
  <c r="N291" i="1"/>
  <c r="N292" i="1" s="1"/>
  <c r="M291" i="1"/>
  <c r="M292" i="1" s="1"/>
  <c r="L291" i="1"/>
  <c r="L292" i="1" s="1"/>
  <c r="L300" i="1" s="1"/>
  <c r="K291" i="1"/>
  <c r="K292" i="1" s="1"/>
  <c r="K300" i="1" s="1"/>
  <c r="J291" i="1"/>
  <c r="J292" i="1" s="1"/>
  <c r="J300" i="1" s="1"/>
  <c r="I291" i="1"/>
  <c r="I292" i="1" s="1"/>
  <c r="H291" i="1"/>
  <c r="H292" i="1" s="1"/>
  <c r="G291" i="1"/>
  <c r="G292" i="1" s="1"/>
  <c r="G300" i="1" s="1"/>
  <c r="F291" i="1"/>
  <c r="F292" i="1" s="1"/>
  <c r="F300" i="1" s="1"/>
  <c r="E291" i="1"/>
  <c r="E292" i="1" s="1"/>
  <c r="E300" i="1" s="1"/>
  <c r="D291" i="1"/>
  <c r="D292" i="1" s="1"/>
  <c r="C291" i="1"/>
  <c r="C292" i="1" s="1"/>
  <c r="B291" i="1"/>
  <c r="AH290" i="1"/>
  <c r="AH291" i="1" s="1"/>
  <c r="AH292" i="1" s="1"/>
  <c r="AH288" i="1"/>
  <c r="AG282" i="1"/>
  <c r="AF282" i="1"/>
  <c r="AE282" i="1"/>
  <c r="AD282" i="1"/>
  <c r="AC282" i="1"/>
  <c r="AB282" i="1"/>
  <c r="AA282" i="1"/>
  <c r="Z282" i="1"/>
  <c r="Y282" i="1"/>
  <c r="X282" i="1"/>
  <c r="W282" i="1"/>
  <c r="V282" i="1"/>
  <c r="U282" i="1"/>
  <c r="T282" i="1"/>
  <c r="S282" i="1"/>
  <c r="R282" i="1"/>
  <c r="Q282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C282" i="1"/>
  <c r="B282" i="1"/>
  <c r="AH281" i="1"/>
  <c r="AH280" i="1"/>
  <c r="AH279" i="1"/>
  <c r="AH282" i="1" s="1"/>
  <c r="AH277" i="1"/>
  <c r="AH276" i="1"/>
  <c r="AH275" i="1"/>
  <c r="AG274" i="1"/>
  <c r="AF274" i="1"/>
  <c r="AE274" i="1"/>
  <c r="AD274" i="1"/>
  <c r="AC274" i="1"/>
  <c r="AB274" i="1"/>
  <c r="AA274" i="1"/>
  <c r="Z274" i="1"/>
  <c r="Y274" i="1"/>
  <c r="X274" i="1"/>
  <c r="W274" i="1"/>
  <c r="V274" i="1"/>
  <c r="U274" i="1"/>
  <c r="T274" i="1"/>
  <c r="S274" i="1"/>
  <c r="R274" i="1"/>
  <c r="Q274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C274" i="1"/>
  <c r="B274" i="1"/>
  <c r="AH273" i="1"/>
  <c r="AH272" i="1"/>
  <c r="AH271" i="1"/>
  <c r="AH270" i="1"/>
  <c r="AH269" i="1"/>
  <c r="AG267" i="1"/>
  <c r="AF267" i="1"/>
  <c r="AE267" i="1"/>
  <c r="AD267" i="1"/>
  <c r="AC267" i="1"/>
  <c r="AB267" i="1"/>
  <c r="AA267" i="1"/>
  <c r="Z267" i="1"/>
  <c r="Y267" i="1"/>
  <c r="X267" i="1"/>
  <c r="W267" i="1"/>
  <c r="V267" i="1"/>
  <c r="U267" i="1"/>
  <c r="T267" i="1"/>
  <c r="S267" i="1"/>
  <c r="R267" i="1"/>
  <c r="Q267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C267" i="1"/>
  <c r="B267" i="1"/>
  <c r="AH266" i="1"/>
  <c r="AH265" i="1"/>
  <c r="AH267" i="1" s="1"/>
  <c r="AG263" i="1"/>
  <c r="AF263" i="1"/>
  <c r="AE263" i="1"/>
  <c r="AD263" i="1"/>
  <c r="AC263" i="1"/>
  <c r="AB263" i="1"/>
  <c r="AA263" i="1"/>
  <c r="Z263" i="1"/>
  <c r="Y263" i="1"/>
  <c r="X263" i="1"/>
  <c r="W263" i="1"/>
  <c r="V263" i="1"/>
  <c r="U263" i="1"/>
  <c r="T263" i="1"/>
  <c r="S263" i="1"/>
  <c r="R263" i="1"/>
  <c r="Q263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C263" i="1"/>
  <c r="B263" i="1"/>
  <c r="AH262" i="1"/>
  <c r="AH263" i="1" s="1"/>
  <c r="AH260" i="1"/>
  <c r="AH259" i="1"/>
  <c r="AH258" i="1"/>
  <c r="AH257" i="1"/>
  <c r="AH256" i="1"/>
  <c r="AG255" i="1"/>
  <c r="AF255" i="1"/>
  <c r="AE255" i="1"/>
  <c r="AD255" i="1"/>
  <c r="AD283" i="1" s="1"/>
  <c r="AC255" i="1"/>
  <c r="AC283" i="1" s="1"/>
  <c r="AB255" i="1"/>
  <c r="AB283" i="1" s="1"/>
  <c r="AA255" i="1"/>
  <c r="Z255" i="1"/>
  <c r="Z283" i="1" s="1"/>
  <c r="Y255" i="1"/>
  <c r="Y283" i="1" s="1"/>
  <c r="X255" i="1"/>
  <c r="X283" i="1" s="1"/>
  <c r="W255" i="1"/>
  <c r="V255" i="1"/>
  <c r="U255" i="1"/>
  <c r="T255" i="1"/>
  <c r="S255" i="1"/>
  <c r="R255" i="1"/>
  <c r="R283" i="1" s="1"/>
  <c r="Q255" i="1"/>
  <c r="Q283" i="1" s="1"/>
  <c r="P255" i="1"/>
  <c r="P283" i="1" s="1"/>
  <c r="O255" i="1"/>
  <c r="N255" i="1"/>
  <c r="N283" i="1" s="1"/>
  <c r="M255" i="1"/>
  <c r="M283" i="1" s="1"/>
  <c r="L255" i="1"/>
  <c r="L283" i="1" s="1"/>
  <c r="K255" i="1"/>
  <c r="J255" i="1"/>
  <c r="I255" i="1"/>
  <c r="H255" i="1"/>
  <c r="G255" i="1"/>
  <c r="F255" i="1"/>
  <c r="F283" i="1" s="1"/>
  <c r="E255" i="1"/>
  <c r="E283" i="1" s="1"/>
  <c r="D255" i="1"/>
  <c r="D283" i="1" s="1"/>
  <c r="C255" i="1"/>
  <c r="C283" i="1" s="1"/>
  <c r="B255" i="1"/>
  <c r="B283" i="1" s="1"/>
  <c r="AH254" i="1"/>
  <c r="AH253" i="1"/>
  <c r="AH252" i="1"/>
  <c r="AG249" i="1"/>
  <c r="AF249" i="1"/>
  <c r="AE249" i="1"/>
  <c r="AD249" i="1"/>
  <c r="AC249" i="1"/>
  <c r="AB249" i="1"/>
  <c r="AA249" i="1"/>
  <c r="Z249" i="1"/>
  <c r="Y249" i="1"/>
  <c r="X249" i="1"/>
  <c r="W249" i="1"/>
  <c r="V249" i="1"/>
  <c r="U249" i="1"/>
  <c r="T249" i="1"/>
  <c r="S249" i="1"/>
  <c r="R249" i="1"/>
  <c r="Q249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C249" i="1"/>
  <c r="B249" i="1"/>
  <c r="AH248" i="1"/>
  <c r="AH247" i="1"/>
  <c r="AH246" i="1"/>
  <c r="AH245" i="1"/>
  <c r="AH244" i="1"/>
  <c r="AH243" i="1"/>
  <c r="AH242" i="1"/>
  <c r="AH241" i="1"/>
  <c r="AH240" i="1"/>
  <c r="AH239" i="1"/>
  <c r="AH238" i="1"/>
  <c r="AH237" i="1"/>
  <c r="AH236" i="1"/>
  <c r="AH235" i="1"/>
  <c r="AH234" i="1"/>
  <c r="AH233" i="1"/>
  <c r="AH232" i="1"/>
  <c r="AH231" i="1"/>
  <c r="AH230" i="1"/>
  <c r="AH229" i="1"/>
  <c r="AH228" i="1"/>
  <c r="AH227" i="1"/>
  <c r="AH226" i="1"/>
  <c r="AG224" i="1"/>
  <c r="AF224" i="1"/>
  <c r="AE224" i="1"/>
  <c r="AD224" i="1"/>
  <c r="AC224" i="1"/>
  <c r="AB224" i="1"/>
  <c r="AA224" i="1"/>
  <c r="Z224" i="1"/>
  <c r="Y224" i="1"/>
  <c r="X224" i="1"/>
  <c r="W224" i="1"/>
  <c r="V224" i="1"/>
  <c r="U224" i="1"/>
  <c r="T224" i="1"/>
  <c r="S224" i="1"/>
  <c r="R224" i="1"/>
  <c r="Q224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C224" i="1"/>
  <c r="B224" i="1"/>
  <c r="AH223" i="1"/>
  <c r="AH222" i="1"/>
  <c r="AH224" i="1" s="1"/>
  <c r="AG219" i="1"/>
  <c r="AF219" i="1"/>
  <c r="AE219" i="1"/>
  <c r="AD219" i="1"/>
  <c r="AC219" i="1"/>
  <c r="AB219" i="1"/>
  <c r="AA219" i="1"/>
  <c r="Z219" i="1"/>
  <c r="Y219" i="1"/>
  <c r="X219" i="1"/>
  <c r="W219" i="1"/>
  <c r="V219" i="1"/>
  <c r="U219" i="1"/>
  <c r="T219" i="1"/>
  <c r="S219" i="1"/>
  <c r="R219" i="1"/>
  <c r="Q219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C219" i="1"/>
  <c r="B219" i="1"/>
  <c r="AH218" i="1"/>
  <c r="AH217" i="1"/>
  <c r="AH216" i="1"/>
  <c r="AG214" i="1"/>
  <c r="AF214" i="1"/>
  <c r="AE214" i="1"/>
  <c r="AD214" i="1"/>
  <c r="AC214" i="1"/>
  <c r="AB214" i="1"/>
  <c r="AA214" i="1"/>
  <c r="Z214" i="1"/>
  <c r="Y214" i="1"/>
  <c r="X214" i="1"/>
  <c r="W214" i="1"/>
  <c r="V214" i="1"/>
  <c r="U214" i="1"/>
  <c r="T214" i="1"/>
  <c r="S214" i="1"/>
  <c r="R214" i="1"/>
  <c r="Q214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C214" i="1"/>
  <c r="B214" i="1"/>
  <c r="AH213" i="1"/>
  <c r="AH212" i="1"/>
  <c r="AG210" i="1"/>
  <c r="AF210" i="1"/>
  <c r="AE210" i="1"/>
  <c r="AD210" i="1"/>
  <c r="AC210" i="1"/>
  <c r="AB210" i="1"/>
  <c r="AA210" i="1"/>
  <c r="Z210" i="1"/>
  <c r="Y210" i="1"/>
  <c r="X210" i="1"/>
  <c r="W210" i="1"/>
  <c r="V210" i="1"/>
  <c r="U210" i="1"/>
  <c r="T210" i="1"/>
  <c r="S210" i="1"/>
  <c r="R210" i="1"/>
  <c r="Q210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C210" i="1"/>
  <c r="B210" i="1"/>
  <c r="AH209" i="1"/>
  <c r="AH208" i="1"/>
  <c r="AH210" i="1" s="1"/>
  <c r="AG206" i="1"/>
  <c r="AF206" i="1"/>
  <c r="AE206" i="1"/>
  <c r="AD206" i="1"/>
  <c r="AC206" i="1"/>
  <c r="AB206" i="1"/>
  <c r="AA206" i="1"/>
  <c r="Z206" i="1"/>
  <c r="Y206" i="1"/>
  <c r="X206" i="1"/>
  <c r="W206" i="1"/>
  <c r="V206" i="1"/>
  <c r="U206" i="1"/>
  <c r="T206" i="1"/>
  <c r="S206" i="1"/>
  <c r="R206" i="1"/>
  <c r="Q206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C206" i="1"/>
  <c r="B206" i="1"/>
  <c r="AH205" i="1"/>
  <c r="AH204" i="1"/>
  <c r="AH203" i="1"/>
  <c r="AG201" i="1"/>
  <c r="AF201" i="1"/>
  <c r="AE201" i="1"/>
  <c r="AD201" i="1"/>
  <c r="AC201" i="1"/>
  <c r="AB201" i="1"/>
  <c r="AA201" i="1"/>
  <c r="Z201" i="1"/>
  <c r="Y201" i="1"/>
  <c r="X201" i="1"/>
  <c r="W201" i="1"/>
  <c r="V201" i="1"/>
  <c r="U201" i="1"/>
  <c r="T201" i="1"/>
  <c r="S201" i="1"/>
  <c r="R201" i="1"/>
  <c r="Q201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C201" i="1"/>
  <c r="B201" i="1"/>
  <c r="AH200" i="1"/>
  <c r="AH199" i="1"/>
  <c r="AH198" i="1"/>
  <c r="AG196" i="1"/>
  <c r="AF196" i="1"/>
  <c r="AE196" i="1"/>
  <c r="AD196" i="1"/>
  <c r="AC196" i="1"/>
  <c r="AB196" i="1"/>
  <c r="AA196" i="1"/>
  <c r="Z196" i="1"/>
  <c r="Y196" i="1"/>
  <c r="X196" i="1"/>
  <c r="W196" i="1"/>
  <c r="V196" i="1"/>
  <c r="U196" i="1"/>
  <c r="T196" i="1"/>
  <c r="S196" i="1"/>
  <c r="R196" i="1"/>
  <c r="Q196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C196" i="1"/>
  <c r="B196" i="1"/>
  <c r="AH195" i="1"/>
  <c r="AH194" i="1"/>
  <c r="AH193" i="1"/>
  <c r="AH196" i="1" s="1"/>
  <c r="AG191" i="1"/>
  <c r="AF191" i="1"/>
  <c r="AE191" i="1"/>
  <c r="AD191" i="1"/>
  <c r="AC191" i="1"/>
  <c r="AB191" i="1"/>
  <c r="AA191" i="1"/>
  <c r="Z191" i="1"/>
  <c r="Y191" i="1"/>
  <c r="X191" i="1"/>
  <c r="W191" i="1"/>
  <c r="V191" i="1"/>
  <c r="U191" i="1"/>
  <c r="T191" i="1"/>
  <c r="S191" i="1"/>
  <c r="R191" i="1"/>
  <c r="Q191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C191" i="1"/>
  <c r="B191" i="1"/>
  <c r="AH190" i="1"/>
  <c r="AH189" i="1"/>
  <c r="AH191" i="1" s="1"/>
  <c r="AG186" i="1"/>
  <c r="AF186" i="1"/>
  <c r="AE186" i="1"/>
  <c r="AD186" i="1"/>
  <c r="AC186" i="1"/>
  <c r="AB186" i="1"/>
  <c r="AA186" i="1"/>
  <c r="Z186" i="1"/>
  <c r="Y186" i="1"/>
  <c r="X186" i="1"/>
  <c r="W186" i="1"/>
  <c r="V186" i="1"/>
  <c r="U186" i="1"/>
  <c r="T186" i="1"/>
  <c r="S186" i="1"/>
  <c r="R186" i="1"/>
  <c r="Q186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C186" i="1"/>
  <c r="B186" i="1"/>
  <c r="AH185" i="1"/>
  <c r="AH184" i="1"/>
  <c r="AG182" i="1"/>
  <c r="AF182" i="1"/>
  <c r="AE182" i="1"/>
  <c r="AD182" i="1"/>
  <c r="AC182" i="1"/>
  <c r="AC187" i="1" s="1"/>
  <c r="AB182" i="1"/>
  <c r="AB187" i="1" s="1"/>
  <c r="AA182" i="1"/>
  <c r="AA187" i="1" s="1"/>
  <c r="Z182" i="1"/>
  <c r="Z187" i="1" s="1"/>
  <c r="Y182" i="1"/>
  <c r="X182" i="1"/>
  <c r="X187" i="1" s="1"/>
  <c r="W182" i="1"/>
  <c r="V182" i="1"/>
  <c r="U182" i="1"/>
  <c r="T182" i="1"/>
  <c r="S182" i="1"/>
  <c r="R182" i="1"/>
  <c r="Q182" i="1"/>
  <c r="Q187" i="1" s="1"/>
  <c r="P182" i="1"/>
  <c r="P187" i="1" s="1"/>
  <c r="O182" i="1"/>
  <c r="O187" i="1" s="1"/>
  <c r="N182" i="1"/>
  <c r="N187" i="1" s="1"/>
  <c r="M182" i="1"/>
  <c r="L182" i="1"/>
  <c r="L187" i="1" s="1"/>
  <c r="K182" i="1"/>
  <c r="J182" i="1"/>
  <c r="I182" i="1"/>
  <c r="I187" i="1" s="1"/>
  <c r="H182" i="1"/>
  <c r="G182" i="1"/>
  <c r="F182" i="1"/>
  <c r="E182" i="1"/>
  <c r="E187" i="1" s="1"/>
  <c r="D182" i="1"/>
  <c r="D187" i="1" s="1"/>
  <c r="C182" i="1"/>
  <c r="C187" i="1" s="1"/>
  <c r="B182" i="1"/>
  <c r="B187" i="1" s="1"/>
  <c r="AH181" i="1"/>
  <c r="AH180" i="1"/>
  <c r="AH179" i="1"/>
  <c r="AH182" i="1" s="1"/>
  <c r="AG176" i="1"/>
  <c r="AF176" i="1"/>
  <c r="AE176" i="1"/>
  <c r="AD176" i="1"/>
  <c r="AC176" i="1"/>
  <c r="AB176" i="1"/>
  <c r="AA176" i="1"/>
  <c r="Z176" i="1"/>
  <c r="Y176" i="1"/>
  <c r="X176" i="1"/>
  <c r="W176" i="1"/>
  <c r="V176" i="1"/>
  <c r="U176" i="1"/>
  <c r="T176" i="1"/>
  <c r="S176" i="1"/>
  <c r="R176" i="1"/>
  <c r="Q176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C176" i="1"/>
  <c r="B176" i="1"/>
  <c r="AH175" i="1"/>
  <c r="AH174" i="1"/>
  <c r="AH176" i="1" s="1"/>
  <c r="AH172" i="1"/>
  <c r="AH169" i="1"/>
  <c r="AH168" i="1"/>
  <c r="AH167" i="1"/>
  <c r="AH166" i="1"/>
  <c r="AH165" i="1"/>
  <c r="AG164" i="1"/>
  <c r="AF164" i="1"/>
  <c r="AE164" i="1"/>
  <c r="AD164" i="1"/>
  <c r="AC164" i="1"/>
  <c r="AB164" i="1"/>
  <c r="AA164" i="1"/>
  <c r="Z164" i="1"/>
  <c r="Y164" i="1"/>
  <c r="X164" i="1"/>
  <c r="W164" i="1"/>
  <c r="V164" i="1"/>
  <c r="U164" i="1"/>
  <c r="T164" i="1"/>
  <c r="S164" i="1"/>
  <c r="R164" i="1"/>
  <c r="Q164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C164" i="1"/>
  <c r="B164" i="1"/>
  <c r="AH163" i="1"/>
  <c r="AH162" i="1"/>
  <c r="AH161" i="1"/>
  <c r="AH159" i="1"/>
  <c r="AG158" i="1"/>
  <c r="AF158" i="1"/>
  <c r="AE158" i="1"/>
  <c r="AD158" i="1"/>
  <c r="AC158" i="1"/>
  <c r="AB158" i="1"/>
  <c r="AA158" i="1"/>
  <c r="Z158" i="1"/>
  <c r="Y158" i="1"/>
  <c r="X158" i="1"/>
  <c r="W158" i="1"/>
  <c r="V158" i="1"/>
  <c r="U158" i="1"/>
  <c r="T158" i="1"/>
  <c r="S158" i="1"/>
  <c r="R158" i="1"/>
  <c r="Q158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C158" i="1"/>
  <c r="B158" i="1"/>
  <c r="AH157" i="1"/>
  <c r="AH158" i="1" s="1"/>
  <c r="AG155" i="1"/>
  <c r="AG170" i="1" s="1"/>
  <c r="AF155" i="1"/>
  <c r="AE155" i="1"/>
  <c r="AD155" i="1"/>
  <c r="AD170" i="1" s="1"/>
  <c r="AC155" i="1"/>
  <c r="AC170" i="1" s="1"/>
  <c r="AB155" i="1"/>
  <c r="AB170" i="1" s="1"/>
  <c r="AA155" i="1"/>
  <c r="AA170" i="1" s="1"/>
  <c r="Z155" i="1"/>
  <c r="Y155" i="1"/>
  <c r="Y170" i="1" s="1"/>
  <c r="X155" i="1"/>
  <c r="W155" i="1"/>
  <c r="V155" i="1"/>
  <c r="U155" i="1"/>
  <c r="U170" i="1" s="1"/>
  <c r="T155" i="1"/>
  <c r="S155" i="1"/>
  <c r="R155" i="1"/>
  <c r="R170" i="1" s="1"/>
  <c r="Q155" i="1"/>
  <c r="Q170" i="1" s="1"/>
  <c r="P155" i="1"/>
  <c r="P170" i="1" s="1"/>
  <c r="O155" i="1"/>
  <c r="O170" i="1" s="1"/>
  <c r="N155" i="1"/>
  <c r="M155" i="1"/>
  <c r="M170" i="1" s="1"/>
  <c r="L155" i="1"/>
  <c r="K155" i="1"/>
  <c r="J155" i="1"/>
  <c r="I155" i="1"/>
  <c r="I170" i="1" s="1"/>
  <c r="H155" i="1"/>
  <c r="G155" i="1"/>
  <c r="F155" i="1"/>
  <c r="F170" i="1" s="1"/>
  <c r="E155" i="1"/>
  <c r="E170" i="1" s="1"/>
  <c r="D155" i="1"/>
  <c r="D170" i="1" s="1"/>
  <c r="C155" i="1"/>
  <c r="C170" i="1" s="1"/>
  <c r="B155" i="1"/>
  <c r="AH154" i="1"/>
  <c r="AH153" i="1"/>
  <c r="AH155" i="1" s="1"/>
  <c r="AG150" i="1"/>
  <c r="AF150" i="1"/>
  <c r="AE150" i="1"/>
  <c r="AD150" i="1"/>
  <c r="AC150" i="1"/>
  <c r="AB150" i="1"/>
  <c r="AA150" i="1"/>
  <c r="Z150" i="1"/>
  <c r="Y150" i="1"/>
  <c r="X150" i="1"/>
  <c r="W150" i="1"/>
  <c r="V150" i="1"/>
  <c r="U150" i="1"/>
  <c r="T150" i="1"/>
  <c r="S150" i="1"/>
  <c r="R150" i="1"/>
  <c r="Q150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C150" i="1"/>
  <c r="B150" i="1"/>
  <c r="AH149" i="1"/>
  <c r="AH148" i="1"/>
  <c r="AH147" i="1"/>
  <c r="AH146" i="1"/>
  <c r="AH150" i="1" s="1"/>
  <c r="AH143" i="1"/>
  <c r="AG142" i="1"/>
  <c r="AF142" i="1"/>
  <c r="AE142" i="1"/>
  <c r="AD142" i="1"/>
  <c r="AC142" i="1"/>
  <c r="AB142" i="1"/>
  <c r="AA142" i="1"/>
  <c r="Z142" i="1"/>
  <c r="Y142" i="1"/>
  <c r="X142" i="1"/>
  <c r="W142" i="1"/>
  <c r="V142" i="1"/>
  <c r="U142" i="1"/>
  <c r="T142" i="1"/>
  <c r="S142" i="1"/>
  <c r="R142" i="1"/>
  <c r="Q142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C142" i="1"/>
  <c r="B142" i="1"/>
  <c r="AH141" i="1"/>
  <c r="AH140" i="1"/>
  <c r="AH139" i="1"/>
  <c r="AH138" i="1"/>
  <c r="AH142" i="1" s="1"/>
  <c r="AH137" i="1"/>
  <c r="AG135" i="1"/>
  <c r="AF135" i="1"/>
  <c r="AE135" i="1"/>
  <c r="AD135" i="1"/>
  <c r="AC135" i="1"/>
  <c r="AB135" i="1"/>
  <c r="AA135" i="1"/>
  <c r="Z135" i="1"/>
  <c r="Y135" i="1"/>
  <c r="X135" i="1"/>
  <c r="W135" i="1"/>
  <c r="V135" i="1"/>
  <c r="U135" i="1"/>
  <c r="T135" i="1"/>
  <c r="S135" i="1"/>
  <c r="R135" i="1"/>
  <c r="Q135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C135" i="1"/>
  <c r="B135" i="1"/>
  <c r="AH134" i="1"/>
  <c r="AH133" i="1"/>
  <c r="AH132" i="1"/>
  <c r="AH135" i="1" s="1"/>
  <c r="AG130" i="1"/>
  <c r="AF130" i="1"/>
  <c r="AE130" i="1"/>
  <c r="AD130" i="1"/>
  <c r="AC130" i="1"/>
  <c r="AB130" i="1"/>
  <c r="AA130" i="1"/>
  <c r="Z130" i="1"/>
  <c r="Y130" i="1"/>
  <c r="X130" i="1"/>
  <c r="W130" i="1"/>
  <c r="V130" i="1"/>
  <c r="U130" i="1"/>
  <c r="T130" i="1"/>
  <c r="S130" i="1"/>
  <c r="R130" i="1"/>
  <c r="Q130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C130" i="1"/>
  <c r="B130" i="1"/>
  <c r="AH129" i="1"/>
  <c r="AH128" i="1"/>
  <c r="AH127" i="1"/>
  <c r="AH126" i="1"/>
  <c r="AH125" i="1"/>
  <c r="AH124" i="1"/>
  <c r="AH123" i="1"/>
  <c r="AH122" i="1"/>
  <c r="AH121" i="1"/>
  <c r="AH120" i="1"/>
  <c r="AH119" i="1"/>
  <c r="AH118" i="1"/>
  <c r="AH117" i="1"/>
  <c r="AH116" i="1"/>
  <c r="AH115" i="1"/>
  <c r="AG113" i="1"/>
  <c r="AF113" i="1"/>
  <c r="AE113" i="1"/>
  <c r="AD113" i="1"/>
  <c r="AC113" i="1"/>
  <c r="AB113" i="1"/>
  <c r="AA113" i="1"/>
  <c r="Z113" i="1"/>
  <c r="Y113" i="1"/>
  <c r="X113" i="1"/>
  <c r="W113" i="1"/>
  <c r="V113" i="1"/>
  <c r="U113" i="1"/>
  <c r="T113" i="1"/>
  <c r="S113" i="1"/>
  <c r="R113" i="1"/>
  <c r="Q113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C113" i="1"/>
  <c r="B113" i="1"/>
  <c r="AH112" i="1"/>
  <c r="AH111" i="1"/>
  <c r="AH110" i="1"/>
  <c r="AH109" i="1"/>
  <c r="AH108" i="1"/>
  <c r="AH113" i="1" s="1"/>
  <c r="AH106" i="1"/>
  <c r="AG105" i="1"/>
  <c r="AF105" i="1"/>
  <c r="AE105" i="1"/>
  <c r="AD105" i="1"/>
  <c r="AC105" i="1"/>
  <c r="AB105" i="1"/>
  <c r="AA105" i="1"/>
  <c r="Z105" i="1"/>
  <c r="Y105" i="1"/>
  <c r="X105" i="1"/>
  <c r="W105" i="1"/>
  <c r="V105" i="1"/>
  <c r="U105" i="1"/>
  <c r="T105" i="1"/>
  <c r="S105" i="1"/>
  <c r="R105" i="1"/>
  <c r="Q105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C105" i="1"/>
  <c r="B105" i="1"/>
  <c r="AH104" i="1"/>
  <c r="AH103" i="1"/>
  <c r="AH102" i="1"/>
  <c r="AH105" i="1" s="1"/>
  <c r="AG100" i="1"/>
  <c r="AF100" i="1"/>
  <c r="AE100" i="1"/>
  <c r="AD100" i="1"/>
  <c r="AC100" i="1"/>
  <c r="AB100" i="1"/>
  <c r="AA100" i="1"/>
  <c r="Z100" i="1"/>
  <c r="Y100" i="1"/>
  <c r="X100" i="1"/>
  <c r="W100" i="1"/>
  <c r="V100" i="1"/>
  <c r="U100" i="1"/>
  <c r="T100" i="1"/>
  <c r="S100" i="1"/>
  <c r="R100" i="1"/>
  <c r="Q100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C100" i="1"/>
  <c r="B100" i="1"/>
  <c r="AH99" i="1"/>
  <c r="AH98" i="1"/>
  <c r="AG96" i="1"/>
  <c r="AF96" i="1"/>
  <c r="AE96" i="1"/>
  <c r="AD96" i="1"/>
  <c r="AC96" i="1"/>
  <c r="AB96" i="1"/>
  <c r="AA96" i="1"/>
  <c r="Z96" i="1"/>
  <c r="Y96" i="1"/>
  <c r="X96" i="1"/>
  <c r="W96" i="1"/>
  <c r="V96" i="1"/>
  <c r="U96" i="1"/>
  <c r="T96" i="1"/>
  <c r="S96" i="1"/>
  <c r="R96" i="1"/>
  <c r="Q96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C96" i="1"/>
  <c r="B96" i="1"/>
  <c r="AH95" i="1"/>
  <c r="AH94" i="1"/>
  <c r="AH93" i="1"/>
  <c r="AH92" i="1"/>
  <c r="AH91" i="1"/>
  <c r="AG89" i="1"/>
  <c r="AF89" i="1"/>
  <c r="AE89" i="1"/>
  <c r="AD89" i="1"/>
  <c r="AC89" i="1"/>
  <c r="AB89" i="1"/>
  <c r="AA89" i="1"/>
  <c r="Z89" i="1"/>
  <c r="Y89" i="1"/>
  <c r="X89" i="1"/>
  <c r="W89" i="1"/>
  <c r="V89" i="1"/>
  <c r="U89" i="1"/>
  <c r="T89" i="1"/>
  <c r="S89" i="1"/>
  <c r="R89" i="1"/>
  <c r="Q89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C89" i="1"/>
  <c r="B89" i="1"/>
  <c r="AH88" i="1"/>
  <c r="AH87" i="1"/>
  <c r="AH89" i="1" s="1"/>
  <c r="AG85" i="1"/>
  <c r="AF85" i="1"/>
  <c r="AE85" i="1"/>
  <c r="AD85" i="1"/>
  <c r="AC85" i="1"/>
  <c r="AB85" i="1"/>
  <c r="AA85" i="1"/>
  <c r="Z85" i="1"/>
  <c r="Y85" i="1"/>
  <c r="X85" i="1"/>
  <c r="W85" i="1"/>
  <c r="V85" i="1"/>
  <c r="U85" i="1"/>
  <c r="T85" i="1"/>
  <c r="S85" i="1"/>
  <c r="R85" i="1"/>
  <c r="Q85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C85" i="1"/>
  <c r="B85" i="1"/>
  <c r="AH84" i="1"/>
  <c r="AH83" i="1"/>
  <c r="AH85" i="1" s="1"/>
  <c r="AG81" i="1"/>
  <c r="AF81" i="1"/>
  <c r="AE81" i="1"/>
  <c r="AD81" i="1"/>
  <c r="AC81" i="1"/>
  <c r="AB81" i="1"/>
  <c r="AA81" i="1"/>
  <c r="Z81" i="1"/>
  <c r="Y81" i="1"/>
  <c r="X81" i="1"/>
  <c r="W81" i="1"/>
  <c r="V81" i="1"/>
  <c r="U81" i="1"/>
  <c r="T81" i="1"/>
  <c r="S81" i="1"/>
  <c r="R81" i="1"/>
  <c r="Q81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C81" i="1"/>
  <c r="B81" i="1"/>
  <c r="AH80" i="1"/>
  <c r="AH81" i="1" s="1"/>
  <c r="AG77" i="1"/>
  <c r="AF77" i="1"/>
  <c r="AE77" i="1"/>
  <c r="AD77" i="1"/>
  <c r="AC77" i="1"/>
  <c r="AB77" i="1"/>
  <c r="AA77" i="1"/>
  <c r="Z77" i="1"/>
  <c r="Y77" i="1"/>
  <c r="X77" i="1"/>
  <c r="W77" i="1"/>
  <c r="V77" i="1"/>
  <c r="U77" i="1"/>
  <c r="T77" i="1"/>
  <c r="S77" i="1"/>
  <c r="R77" i="1"/>
  <c r="Q77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C77" i="1"/>
  <c r="B77" i="1"/>
  <c r="AH76" i="1"/>
  <c r="AH75" i="1"/>
  <c r="AH74" i="1"/>
  <c r="AH73" i="1"/>
  <c r="AH72" i="1"/>
  <c r="AH71" i="1"/>
  <c r="AH70" i="1"/>
  <c r="AH69" i="1"/>
  <c r="AH68" i="1"/>
  <c r="AH67" i="1"/>
  <c r="AH66" i="1"/>
  <c r="AH65" i="1"/>
  <c r="AH64" i="1"/>
  <c r="AH63" i="1"/>
  <c r="AH62" i="1"/>
  <c r="AH61" i="1"/>
  <c r="AG59" i="1"/>
  <c r="AF59" i="1"/>
  <c r="AE59" i="1"/>
  <c r="AD59" i="1"/>
  <c r="AC59" i="1"/>
  <c r="AB59" i="1"/>
  <c r="AA59" i="1"/>
  <c r="Z59" i="1"/>
  <c r="Y59" i="1"/>
  <c r="X59" i="1"/>
  <c r="W59" i="1"/>
  <c r="V59" i="1"/>
  <c r="U59" i="1"/>
  <c r="T59" i="1"/>
  <c r="S59" i="1"/>
  <c r="R59" i="1"/>
  <c r="Q59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C59" i="1"/>
  <c r="B59" i="1"/>
  <c r="AH58" i="1"/>
  <c r="AH57" i="1"/>
  <c r="AH56" i="1"/>
  <c r="AH55" i="1"/>
  <c r="AG53" i="1"/>
  <c r="AF53" i="1"/>
  <c r="AE53" i="1"/>
  <c r="AD53" i="1"/>
  <c r="AC53" i="1"/>
  <c r="AB53" i="1"/>
  <c r="AA53" i="1"/>
  <c r="Z53" i="1"/>
  <c r="Y53" i="1"/>
  <c r="X53" i="1"/>
  <c r="W53" i="1"/>
  <c r="V53" i="1"/>
  <c r="U53" i="1"/>
  <c r="T53" i="1"/>
  <c r="S53" i="1"/>
  <c r="R53" i="1"/>
  <c r="Q53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C53" i="1"/>
  <c r="B53" i="1"/>
  <c r="AH52" i="1"/>
  <c r="AH51" i="1"/>
  <c r="AH50" i="1"/>
  <c r="AG45" i="1"/>
  <c r="AF45" i="1"/>
  <c r="AE45" i="1"/>
  <c r="AD45" i="1"/>
  <c r="AC45" i="1"/>
  <c r="AB45" i="1"/>
  <c r="AA45" i="1"/>
  <c r="Z45" i="1"/>
  <c r="Y45" i="1"/>
  <c r="X45" i="1"/>
  <c r="W45" i="1"/>
  <c r="V45" i="1"/>
  <c r="U45" i="1"/>
  <c r="T45" i="1"/>
  <c r="S45" i="1"/>
  <c r="R45" i="1"/>
  <c r="Q45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C45" i="1"/>
  <c r="B45" i="1"/>
  <c r="AH44" i="1"/>
  <c r="AH43" i="1"/>
  <c r="AH42" i="1"/>
  <c r="AH41" i="1"/>
  <c r="AH40" i="1"/>
  <c r="AH39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37" i="1"/>
  <c r="AH36" i="1"/>
  <c r="AH35" i="1"/>
  <c r="AH34" i="1"/>
  <c r="AH33" i="1"/>
  <c r="AH32" i="1"/>
  <c r="AG30" i="1"/>
  <c r="AF30" i="1"/>
  <c r="AE30" i="1"/>
  <c r="AD30" i="1"/>
  <c r="AC30" i="1"/>
  <c r="AB30" i="1"/>
  <c r="AA30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B30" i="1"/>
  <c r="AH29" i="1"/>
  <c r="AH28" i="1"/>
  <c r="AH27" i="1"/>
  <c r="AH26" i="1"/>
  <c r="AH25" i="1"/>
  <c r="AH24" i="1"/>
  <c r="AH23" i="1"/>
  <c r="AH22" i="1"/>
  <c r="AH21" i="1"/>
  <c r="AH20" i="1"/>
  <c r="AH19" i="1"/>
  <c r="AH18" i="1"/>
  <c r="AH17" i="1"/>
  <c r="AH15" i="1"/>
  <c r="AG14" i="1"/>
  <c r="AF14" i="1"/>
  <c r="AE14" i="1"/>
  <c r="AE46" i="1" s="1"/>
  <c r="AE47" i="1" s="1"/>
  <c r="AD14" i="1"/>
  <c r="AC14" i="1"/>
  <c r="AC46" i="1" s="1"/>
  <c r="AC47" i="1" s="1"/>
  <c r="AB14" i="1"/>
  <c r="AA14" i="1"/>
  <c r="Z14" i="1"/>
  <c r="Y14" i="1"/>
  <c r="X14" i="1"/>
  <c r="X46" i="1" s="1"/>
  <c r="X47" i="1" s="1"/>
  <c r="W14" i="1"/>
  <c r="V14" i="1"/>
  <c r="U14" i="1"/>
  <c r="T14" i="1"/>
  <c r="S14" i="1"/>
  <c r="S46" i="1" s="1"/>
  <c r="S47" i="1" s="1"/>
  <c r="R14" i="1"/>
  <c r="Q14" i="1"/>
  <c r="Q46" i="1" s="1"/>
  <c r="Q47" i="1" s="1"/>
  <c r="P14" i="1"/>
  <c r="O14" i="1"/>
  <c r="N14" i="1"/>
  <c r="M14" i="1"/>
  <c r="L14" i="1"/>
  <c r="L46" i="1" s="1"/>
  <c r="L47" i="1" s="1"/>
  <c r="K14" i="1"/>
  <c r="J14" i="1"/>
  <c r="I14" i="1"/>
  <c r="H14" i="1"/>
  <c r="G14" i="1"/>
  <c r="G46" i="1" s="1"/>
  <c r="G47" i="1" s="1"/>
  <c r="F14" i="1"/>
  <c r="E14" i="1"/>
  <c r="E46" i="1" s="1"/>
  <c r="E47" i="1" s="1"/>
  <c r="D14" i="1"/>
  <c r="C14" i="1"/>
  <c r="B14" i="1"/>
  <c r="AH13" i="1"/>
  <c r="AH12" i="1"/>
  <c r="AH11" i="1"/>
  <c r="I284" i="1" l="1"/>
  <c r="I285" i="1" s="1"/>
  <c r="I301" i="1" s="1"/>
  <c r="U284" i="1"/>
  <c r="D284" i="1"/>
  <c r="AB284" i="1"/>
  <c r="O284" i="1"/>
  <c r="P284" i="1"/>
  <c r="AE284" i="1"/>
  <c r="H284" i="1"/>
  <c r="E220" i="1"/>
  <c r="Q220" i="1"/>
  <c r="AC220" i="1"/>
  <c r="F187" i="1"/>
  <c r="R187" i="1"/>
  <c r="AD187" i="1"/>
  <c r="AH201" i="1"/>
  <c r="U46" i="1"/>
  <c r="U47" i="1" s="1"/>
  <c r="U285" i="1" s="1"/>
  <c r="U301" i="1" s="1"/>
  <c r="G170" i="1"/>
  <c r="S170" i="1"/>
  <c r="S284" i="1" s="1"/>
  <c r="AE170" i="1"/>
  <c r="G187" i="1"/>
  <c r="S187" i="1"/>
  <c r="AE187" i="1"/>
  <c r="H46" i="1"/>
  <c r="H47" i="1" s="1"/>
  <c r="B144" i="1"/>
  <c r="B284" i="1" s="1"/>
  <c r="N144" i="1"/>
  <c r="Z144" i="1"/>
  <c r="Z284" i="1" s="1"/>
  <c r="Z285" i="1" s="1"/>
  <c r="H170" i="1"/>
  <c r="T170" i="1"/>
  <c r="AF170" i="1"/>
  <c r="AH164" i="1"/>
  <c r="AH170" i="1" s="1"/>
  <c r="H187" i="1"/>
  <c r="T187" i="1"/>
  <c r="AF187" i="1"/>
  <c r="O283" i="1"/>
  <c r="AA283" i="1"/>
  <c r="AF46" i="1"/>
  <c r="AF47" i="1" s="1"/>
  <c r="I46" i="1"/>
  <c r="I47" i="1" s="1"/>
  <c r="O144" i="1"/>
  <c r="AA144" i="1"/>
  <c r="AA284" i="1" s="1"/>
  <c r="I220" i="1"/>
  <c r="U187" i="1"/>
  <c r="U220" i="1" s="1"/>
  <c r="AG187" i="1"/>
  <c r="AG220" i="1" s="1"/>
  <c r="AG46" i="1"/>
  <c r="AG47" i="1" s="1"/>
  <c r="V46" i="1"/>
  <c r="V47" i="1" s="1"/>
  <c r="D144" i="1"/>
  <c r="P144" i="1"/>
  <c r="AB144" i="1"/>
  <c r="J170" i="1"/>
  <c r="V170" i="1"/>
  <c r="J187" i="1"/>
  <c r="V187" i="1"/>
  <c r="AH186" i="1"/>
  <c r="AH187" i="1" s="1"/>
  <c r="AH220" i="1" s="1"/>
  <c r="N46" i="1"/>
  <c r="N47" i="1" s="1"/>
  <c r="Z46" i="1"/>
  <c r="Z47" i="1" s="1"/>
  <c r="E144" i="1"/>
  <c r="E284" i="1" s="1"/>
  <c r="E285" i="1" s="1"/>
  <c r="E301" i="1" s="1"/>
  <c r="Q144" i="1"/>
  <c r="Q284" i="1" s="1"/>
  <c r="Q285" i="1" s="1"/>
  <c r="Q301" i="1" s="1"/>
  <c r="AC144" i="1"/>
  <c r="AC284" i="1" s="1"/>
  <c r="AC285" i="1" s="1"/>
  <c r="AC301" i="1" s="1"/>
  <c r="K170" i="1"/>
  <c r="W170" i="1"/>
  <c r="J46" i="1"/>
  <c r="J47" i="1" s="1"/>
  <c r="J285" i="1" s="1"/>
  <c r="J301" i="1" s="1"/>
  <c r="C144" i="1"/>
  <c r="C284" i="1" s="1"/>
  <c r="F144" i="1"/>
  <c r="F284" i="1" s="1"/>
  <c r="R144" i="1"/>
  <c r="R284" i="1" s="1"/>
  <c r="R285" i="1" s="1"/>
  <c r="R301" i="1" s="1"/>
  <c r="AD144" i="1"/>
  <c r="AD284" i="1" s="1"/>
  <c r="L170" i="1"/>
  <c r="X170" i="1"/>
  <c r="AH219" i="1"/>
  <c r="B46" i="1"/>
  <c r="B47" i="1" s="1"/>
  <c r="M187" i="1"/>
  <c r="M220" i="1" s="1"/>
  <c r="Y187" i="1"/>
  <c r="T46" i="1"/>
  <c r="T47" i="1" s="1"/>
  <c r="H300" i="1"/>
  <c r="T300" i="1"/>
  <c r="AF300" i="1"/>
  <c r="F46" i="1"/>
  <c r="F47" i="1" s="1"/>
  <c r="F285" i="1" s="1"/>
  <c r="F301" i="1" s="1"/>
  <c r="R46" i="1"/>
  <c r="R47" i="1" s="1"/>
  <c r="AD46" i="1"/>
  <c r="AD47" i="1" s="1"/>
  <c r="I300" i="1"/>
  <c r="U300" i="1"/>
  <c r="AG300" i="1"/>
  <c r="M46" i="1"/>
  <c r="M47" i="1" s="1"/>
  <c r="Y46" i="1"/>
  <c r="Y47" i="1" s="1"/>
  <c r="I283" i="1"/>
  <c r="U283" i="1"/>
  <c r="AG283" i="1"/>
  <c r="C46" i="1"/>
  <c r="C47" i="1" s="1"/>
  <c r="O46" i="1"/>
  <c r="O47" i="1" s="1"/>
  <c r="AA46" i="1"/>
  <c r="AA47" i="1" s="1"/>
  <c r="AH96" i="1"/>
  <c r="AH130" i="1"/>
  <c r="J220" i="1"/>
  <c r="V220" i="1"/>
  <c r="AH206" i="1"/>
  <c r="AH255" i="1"/>
  <c r="AH274" i="1"/>
  <c r="J283" i="1"/>
  <c r="V283" i="1"/>
  <c r="B300" i="1"/>
  <c r="D46" i="1"/>
  <c r="D47" i="1" s="1"/>
  <c r="D285" i="1" s="1"/>
  <c r="D301" i="1" s="1"/>
  <c r="P46" i="1"/>
  <c r="P47" i="1" s="1"/>
  <c r="AB46" i="1"/>
  <c r="AB47" i="1" s="1"/>
  <c r="G144" i="1"/>
  <c r="G284" i="1" s="1"/>
  <c r="S144" i="1"/>
  <c r="AE144" i="1"/>
  <c r="AH100" i="1"/>
  <c r="K187" i="1"/>
  <c r="K220" i="1" s="1"/>
  <c r="W187" i="1"/>
  <c r="W220" i="1" s="1"/>
  <c r="H144" i="1"/>
  <c r="T144" i="1"/>
  <c r="T284" i="1" s="1"/>
  <c r="T285" i="1" s="1"/>
  <c r="T301" i="1" s="1"/>
  <c r="AF144" i="1"/>
  <c r="AF284" i="1" s="1"/>
  <c r="L144" i="1"/>
  <c r="L284" i="1" s="1"/>
  <c r="L285" i="1" s="1"/>
  <c r="L301" i="1" s="1"/>
  <c r="X144" i="1"/>
  <c r="B170" i="1"/>
  <c r="N170" i="1"/>
  <c r="Z170" i="1"/>
  <c r="K283" i="1"/>
  <c r="W283" i="1"/>
  <c r="I144" i="1"/>
  <c r="U144" i="1"/>
  <c r="AG144" i="1"/>
  <c r="AG284" i="1" s="1"/>
  <c r="AG285" i="1" s="1"/>
  <c r="AG301" i="1" s="1"/>
  <c r="M144" i="1"/>
  <c r="Y144" i="1"/>
  <c r="Y284" i="1" s="1"/>
  <c r="L220" i="1"/>
  <c r="X220" i="1"/>
  <c r="M300" i="1"/>
  <c r="Y300" i="1"/>
  <c r="J144" i="1"/>
  <c r="J284" i="1" s="1"/>
  <c r="V144" i="1"/>
  <c r="V284" i="1" s="1"/>
  <c r="V285" i="1" s="1"/>
  <c r="V301" i="1" s="1"/>
  <c r="N300" i="1"/>
  <c r="Z300" i="1"/>
  <c r="AH37" i="1"/>
  <c r="K144" i="1"/>
  <c r="K284" i="1" s="1"/>
  <c r="K285" i="1" s="1"/>
  <c r="K301" i="1" s="1"/>
  <c r="W144" i="1"/>
  <c r="W284" i="1" s="1"/>
  <c r="B220" i="1"/>
  <c r="N220" i="1"/>
  <c r="N284" i="1" s="1"/>
  <c r="N285" i="1" s="1"/>
  <c r="N301" i="1" s="1"/>
  <c r="Z220" i="1"/>
  <c r="AH249" i="1"/>
  <c r="C300" i="1"/>
  <c r="O300" i="1"/>
  <c r="AA300" i="1"/>
  <c r="AH45" i="1"/>
  <c r="C220" i="1"/>
  <c r="O220" i="1"/>
  <c r="AA220" i="1"/>
  <c r="D300" i="1"/>
  <c r="P300" i="1"/>
  <c r="AB300" i="1"/>
  <c r="AH299" i="1"/>
  <c r="AH300" i="1" s="1"/>
  <c r="K46" i="1"/>
  <c r="K47" i="1" s="1"/>
  <c r="W46" i="1"/>
  <c r="W47" i="1" s="1"/>
  <c r="AH59" i="1"/>
  <c r="AH77" i="1"/>
  <c r="D220" i="1"/>
  <c r="P220" i="1"/>
  <c r="AB220" i="1"/>
  <c r="AH14" i="1"/>
  <c r="AH30" i="1"/>
  <c r="AH53" i="1"/>
  <c r="G283" i="1"/>
  <c r="S283" i="1"/>
  <c r="AE283" i="1"/>
  <c r="AH214" i="1"/>
  <c r="H283" i="1"/>
  <c r="T283" i="1"/>
  <c r="AF283" i="1"/>
  <c r="R220" i="1"/>
  <c r="T220" i="1"/>
  <c r="G220" i="1"/>
  <c r="AB285" i="1"/>
  <c r="S220" i="1"/>
  <c r="AE220" i="1"/>
  <c r="H220" i="1"/>
  <c r="AE285" i="1"/>
  <c r="AE301" i="1" s="1"/>
  <c r="Y220" i="1"/>
  <c r="AF220" i="1"/>
  <c r="F220" i="1"/>
  <c r="AD220" i="1"/>
  <c r="AH144" i="1"/>
  <c r="B285" i="1" l="1"/>
  <c r="B301" i="1" s="1"/>
  <c r="C285" i="1"/>
  <c r="C301" i="1" s="1"/>
  <c r="W285" i="1"/>
  <c r="W301" i="1" s="1"/>
  <c r="AB301" i="1"/>
  <c r="M284" i="1"/>
  <c r="M285" i="1" s="1"/>
  <c r="M301" i="1" s="1"/>
  <c r="AD285" i="1"/>
  <c r="AD301" i="1" s="1"/>
  <c r="G285" i="1"/>
  <c r="G301" i="1" s="1"/>
  <c r="S285" i="1"/>
  <c r="S301" i="1" s="1"/>
  <c r="AF285" i="1"/>
  <c r="AF301" i="1" s="1"/>
  <c r="H285" i="1"/>
  <c r="H301" i="1" s="1"/>
  <c r="X284" i="1"/>
  <c r="X285" i="1" s="1"/>
  <c r="X301" i="1" s="1"/>
  <c r="P285" i="1"/>
  <c r="P301" i="1" s="1"/>
  <c r="AH283" i="1"/>
  <c r="AH284" i="1" s="1"/>
  <c r="Y285" i="1"/>
  <c r="Y301" i="1" s="1"/>
  <c r="AA285" i="1"/>
  <c r="AA301" i="1" s="1"/>
  <c r="Z301" i="1"/>
  <c r="O285" i="1"/>
  <c r="O301" i="1" s="1"/>
  <c r="AH46" i="1"/>
  <c r="AH47" i="1" s="1"/>
  <c r="AH285" i="1" l="1"/>
  <c r="AH301" i="1" s="1"/>
</calcChain>
</file>

<file path=xl/sharedStrings.xml><?xml version="1.0" encoding="utf-8"?>
<sst xmlns="http://schemas.openxmlformats.org/spreadsheetml/2006/main" count="365" uniqueCount="327">
  <si>
    <t>Income Statement</t>
  </si>
  <si>
    <t>From Jan 2024 to Aug 2026</t>
  </si>
  <si>
    <t>Financial Row</t>
  </si>
  <si>
    <t>Jan 2024</t>
  </si>
  <si>
    <t>Feb 2024</t>
  </si>
  <si>
    <t>Mar 2024</t>
  </si>
  <si>
    <t>Apr 2024</t>
  </si>
  <si>
    <t>May 2024</t>
  </si>
  <si>
    <t>Jun 2024</t>
  </si>
  <si>
    <t>Jul 2024</t>
  </si>
  <si>
    <t>Aug 2024</t>
  </si>
  <si>
    <t>Sep 2024</t>
  </si>
  <si>
    <t>Oct 2024</t>
  </si>
  <si>
    <t>Nov 2024</t>
  </si>
  <si>
    <t>Dec 2024</t>
  </si>
  <si>
    <t>Jan 2025</t>
  </si>
  <si>
    <t>Feb 2025</t>
  </si>
  <si>
    <t>Mar 2025</t>
  </si>
  <si>
    <t>Apr 2025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</si>
  <si>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</si>
  <si>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</si>
  <si>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</si>
  <si>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</si>
  <si>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</si>
  <si>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</si>
  <si>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</si>
  <si>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</si>
  <si>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</si>
  <si>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</si>
  <si>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</si>
  <si>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</si>
  <si>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</si>
  <si>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</si>
  <si>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</si>
  <si>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</si>
  <si>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Total</t>
  </si>
  <si>
    <t> </t>
  </si>
  <si>
    <t>Amount</t>
  </si>
  <si>
    <t>Ordinary Income/Expense</t>
  </si>
  <si>
    <t>Income</t>
  </si>
  <si>
    <t>40000 - Rental Income</t>
  </si>
  <si>
    <t>40100 - Market Rent - Residential</t>
  </si>
  <si>
    <t>40200 - Market Rent - Commercial</t>
  </si>
  <si>
    <t>40800 - Summer Rental Income</t>
  </si>
  <si>
    <t>Total - 40000 - Rental Income</t>
  </si>
  <si>
    <t>40500 - Parking Income</t>
  </si>
  <si>
    <t>41000 - Other Income</t>
  </si>
  <si>
    <t>41010 - NSF Fees</t>
  </si>
  <si>
    <t>41015 - Late/Legal Fees</t>
  </si>
  <si>
    <t>41040 - Convenience Fees</t>
  </si>
  <si>
    <t>41050 - Lockouts/Key Replacement Charges</t>
  </si>
  <si>
    <t>41060 - Pet Rent</t>
  </si>
  <si>
    <t>41070 - Revenue Share - Commercial Card</t>
  </si>
  <si>
    <t>41075 - Early Move-In Fees</t>
  </si>
  <si>
    <t>41085 - Admin Service Fee</t>
  </si>
  <si>
    <t>41090 - Apartment Transfer Fees</t>
  </si>
  <si>
    <t>41110 - Rebilled Premiums - Resident GL Ins Program (Uninsured)</t>
  </si>
  <si>
    <t>41135 - Utility Service Fees</t>
  </si>
  <si>
    <t>41140 - Additional Occupant Fees</t>
  </si>
  <si>
    <t>41145 - Miscellaneous Income</t>
  </si>
  <si>
    <t>Total - 41000 - Other Income</t>
  </si>
  <si>
    <t>43000 - Gain/Loss to Lease</t>
  </si>
  <si>
    <t>43010 - Gain to Lease (over Market Rent)</t>
  </si>
  <si>
    <t>43040 - Vacancy Loss</t>
  </si>
  <si>
    <t>43050 - Employee Unit &amp; Discounts</t>
  </si>
  <si>
    <t>43080 - New Lease Concessions</t>
  </si>
  <si>
    <t>43099 - Reconciling Items</t>
  </si>
  <si>
    <t>Total - 43000 - Gain/Loss to Lease</t>
  </si>
  <si>
    <t>44000 - Collections Expenses</t>
  </si>
  <si>
    <t>44010 - Less: Bad Debt - Rent</t>
  </si>
  <si>
    <t>44015 - Less: Bad Debt - Utilities</t>
  </si>
  <si>
    <t>44040 - Less: Collection Service Fees/Subscriptions</t>
  </si>
  <si>
    <t>44050 - Less: Court Fees/Eviction Filings/Mailings</t>
  </si>
  <si>
    <t>44060 - Less: Transaction Fees</t>
  </si>
  <si>
    <t>44070 - Less: Background/Credit Checks</t>
  </si>
  <si>
    <t>Total - 44000 - Collections Expenses</t>
  </si>
  <si>
    <t>Total - Income</t>
  </si>
  <si>
    <t>Gross Profit</t>
  </si>
  <si>
    <t>Expense</t>
  </si>
  <si>
    <t>50000 - Real Estate Taxes</t>
  </si>
  <si>
    <t>50100 - Property Taxes</t>
  </si>
  <si>
    <t>50200 - Personal Property Taxes</t>
  </si>
  <si>
    <t>50600 - Tax True Ups</t>
  </si>
  <si>
    <t>Total - 50000 - Real Estate Taxes</t>
  </si>
  <si>
    <t>51000 - Insurance Expense</t>
  </si>
  <si>
    <t>51100 - Property Insurance</t>
  </si>
  <si>
    <t>51200 - Insurance - Umbrella</t>
  </si>
  <si>
    <t>51300 - General Liability Insurance</t>
  </si>
  <si>
    <t>51400 - Resident General Liability Insurance (Master Policy)</t>
  </si>
  <si>
    <t>Total - 51000 - Insurance Expense</t>
  </si>
  <si>
    <t>52000 - Utilities</t>
  </si>
  <si>
    <t>52130 - Fire &amp; Security Alarm Monitoring - Property Mgmt Offices</t>
  </si>
  <si>
    <t>52200 - Electric - Apartments</t>
  </si>
  <si>
    <t>52210 - Electric - House Meters</t>
  </si>
  <si>
    <t>52230 - Electric - Property Mgmt Offices</t>
  </si>
  <si>
    <t>52290 - Utility Rebill - Electric</t>
  </si>
  <si>
    <t>52400 - Water/Sewer - Apartments</t>
  </si>
  <si>
    <t>52490 - Utility Rebill - Water/Sewer</t>
  </si>
  <si>
    <t>52500 - Telephone</t>
  </si>
  <si>
    <t>52505 - After Hours Answering Service</t>
  </si>
  <si>
    <t>52530 - Telephone/Answering Service - Property Mgmt Offices</t>
  </si>
  <si>
    <t>52600 - Trash/Recycling - Pickups</t>
  </si>
  <si>
    <t>52605 - Trash/Recycling - Fuel Surcharges</t>
  </si>
  <si>
    <t>52610 - Trash/Recycling - Contamination Fees</t>
  </si>
  <si>
    <t>52700 - Internet (Bandwidth) - Properties</t>
  </si>
  <si>
    <t>52790 - Utility Rebill - Internet</t>
  </si>
  <si>
    <t>52960 - Late Payment Penalties</t>
  </si>
  <si>
    <t>Total - 52000 - Utilities</t>
  </si>
  <si>
    <t>53000 - Repairs &amp; Maintenance</t>
  </si>
  <si>
    <t>53100 - Electrical/Wiring</t>
  </si>
  <si>
    <t>53110 - Materials &amp; Supplies (Light Bulbs, Fixtures, Etc.)</t>
  </si>
  <si>
    <t>Total - 53100 - Electrical/Wiring</t>
  </si>
  <si>
    <t>53150 - HVAC</t>
  </si>
  <si>
    <t>53160 - Materials &amp; Supplies (Filters, Components, Etc.)</t>
  </si>
  <si>
    <t>53170 - Service Contracts &amp; Call Outs</t>
  </si>
  <si>
    <t>Total - 53150 - HVAC</t>
  </si>
  <si>
    <t>53200 - Plumbing</t>
  </si>
  <si>
    <t>53210 - Faucets/Shower Heads</t>
  </si>
  <si>
    <t>53220 - Materials &amp; Supplies (Toilets/Fill Valves/Flappers)</t>
  </si>
  <si>
    <t>Total - 53200 - Plumbing</t>
  </si>
  <si>
    <t>53300 - Lawn Care</t>
  </si>
  <si>
    <t>53310 - Materials &amp; Supplies (Pesticides, Lawn Equipment)</t>
  </si>
  <si>
    <t>53320 - Mulch/Pruning/Trimming</t>
  </si>
  <si>
    <t>53330 - Tree Services</t>
  </si>
  <si>
    <t>53340 - Landscaping &amp; Plants</t>
  </si>
  <si>
    <t>53360 - Pet Waste Disposal &amp; Testing</t>
  </si>
  <si>
    <t>Total - 53300 - Lawn Care</t>
  </si>
  <si>
    <t>53400 - General Cleaning &amp; Janitorial</t>
  </si>
  <si>
    <t>53410 - Materials &amp; Supplies</t>
  </si>
  <si>
    <t>53440 - Mold &amp; Other Remediation</t>
  </si>
  <si>
    <t>Total - 53400 - General Cleaning &amp; Janitorial</t>
  </si>
  <si>
    <t>53500 - Parking Areas</t>
  </si>
  <si>
    <t>53510 - Asphalt/Concrete/Striping Repair</t>
  </si>
  <si>
    <t>53520 - Lighting/Signage</t>
  </si>
  <si>
    <t>53530 - Snow Removal</t>
  </si>
  <si>
    <t>Total - 53500 - Parking Areas</t>
  </si>
  <si>
    <t>53600 - Security Camera/System Repairs &amp; Parts</t>
  </si>
  <si>
    <t>53620 - Appliance Repairs &amp; Parts</t>
  </si>
  <si>
    <t>53621 - Dishwasher (Replacement/Repair)</t>
  </si>
  <si>
    <t>53622 - Garbage Disposal (Replacement/Repair)</t>
  </si>
  <si>
    <t>53623 - Microwave (Replacement/Repair)</t>
  </si>
  <si>
    <t>53624 - Oven (Replacement/Repair)</t>
  </si>
  <si>
    <t>53625 - Refrigerator (Replacement/Repair)</t>
  </si>
  <si>
    <t>Total - 53620 - Appliance Repairs &amp; Parts</t>
  </si>
  <si>
    <t>53700 - Other Materials &amp; Supplies</t>
  </si>
  <si>
    <t>53705 - Business Centers (Printer Ink, Etc.)</t>
  </si>
  <si>
    <t>53710 - Cafes/Other Amenity Areas (Coffee Bar, Etc.)</t>
  </si>
  <si>
    <t>53715 - Locks/Keys/Other Access</t>
  </si>
  <si>
    <t>53720 - Fire &amp; Safety (Sprinkler Systems, Extinguishers)</t>
  </si>
  <si>
    <t>53725 - Flooring (Small Repair - LVT, Molding, Etc.)</t>
  </si>
  <si>
    <t>53730 - Hardware (Nails, Screws, Hinges, Etc.)</t>
  </si>
  <si>
    <t>53735 - Lumber/Sheetrock/Trim</t>
  </si>
  <si>
    <t>53736 - Drywall Repairs (In House)</t>
  </si>
  <si>
    <t>53740 - Painting (Non-Turn)</t>
  </si>
  <si>
    <t>53745 - Pest Control</t>
  </si>
  <si>
    <t>53755 - Small Tools &amp; Equip/Batteries</t>
  </si>
  <si>
    <t>53760 - Uniforms</t>
  </si>
  <si>
    <t>53766 - Kitchen Supplies/Accessories (Drip Pans, Etc.)</t>
  </si>
  <si>
    <t>53770 - Doors/Windows/Glass</t>
  </si>
  <si>
    <t>53771 - Blinds/Shutters/Curtains</t>
  </si>
  <si>
    <t>Total - 53700 - Other Materials &amp; Supplies</t>
  </si>
  <si>
    <t>53800 - Fleet Expense (Property Management &amp; Maintenance)</t>
  </si>
  <si>
    <t>53810 - Mileage/Fuel/Parking</t>
  </si>
  <si>
    <t>53820 - Vehicles Repairs &amp; Service</t>
  </si>
  <si>
    <t>53830 - Vehicle Insurance &amp; Taxes</t>
  </si>
  <si>
    <t>Total - 53800 - Fleet Expense (Property Management &amp; Maintenance)</t>
  </si>
  <si>
    <t>53900 - Contract Services</t>
  </si>
  <si>
    <t>53905 - Fire &amp; Safety Inspections</t>
  </si>
  <si>
    <t>53910 - Pest Exterminating Service</t>
  </si>
  <si>
    <t>53920 - Elevator Inspections &amp; Maint</t>
  </si>
  <si>
    <t>53930 - Power/Pressure Washing</t>
  </si>
  <si>
    <t>53935 - Painting</t>
  </si>
  <si>
    <t>Total - 53900 - Contract Services</t>
  </si>
  <si>
    <t>53950 - Maintenance Concessions</t>
  </si>
  <si>
    <t>Total - 53000 - Repairs &amp; Maintenance</t>
  </si>
  <si>
    <t>55000 - Market Inspections/Visits (Ops Team)</t>
  </si>
  <si>
    <t>55100 - Meals &amp; Entertainment</t>
  </si>
  <si>
    <t>55200 - Lodging/Airfare</t>
  </si>
  <si>
    <t>55300 - Mileage/Fuel/Car Rental</t>
  </si>
  <si>
    <t>55400 - Team Bonding &amp; Morale</t>
  </si>
  <si>
    <t>Total - 55000 - Market Inspections/Visits (Ops Team)</t>
  </si>
  <si>
    <t>56000 - Tenant Turnover</t>
  </si>
  <si>
    <t>56100 - Painting</t>
  </si>
  <si>
    <t>56110 - Standard Turn Painting</t>
  </si>
  <si>
    <t>56140 - Drywall Repairs</t>
  </si>
  <si>
    <t>Total - 56100 - Painting</t>
  </si>
  <si>
    <t>56200 - Cleaning</t>
  </si>
  <si>
    <t>56210 - Standard Turn Cleaning</t>
  </si>
  <si>
    <t>Total - 56200 - Cleaning</t>
  </si>
  <si>
    <t>56300 - Carpet/Floor Cleaning</t>
  </si>
  <si>
    <t>56400 - Materials &amp; Supplies</t>
  </si>
  <si>
    <t>56410 - Paint &amp; Painting Supplies</t>
  </si>
  <si>
    <t>56420 - Cleaning Supplies (Includes Sparkle)</t>
  </si>
  <si>
    <t>Total - 56400 - Materials &amp; Supplies</t>
  </si>
  <si>
    <t>56500 - Rubbish Removal</t>
  </si>
  <si>
    <t>56600 - Temp Labor</t>
  </si>
  <si>
    <t>56650 - Turn Call Center</t>
  </si>
  <si>
    <t>56700 - Employee &amp; Contractor Meals</t>
  </si>
  <si>
    <t>56800 - Travel/Lodging</t>
  </si>
  <si>
    <t>Total - 56000 - Tenant Turnover</t>
  </si>
  <si>
    <t>57000 - Market Level Payroll and Benefits</t>
  </si>
  <si>
    <t>57100 - Salaries/Bonuses</t>
  </si>
  <si>
    <t>57110 - Property Management</t>
  </si>
  <si>
    <t>57120 - Maintenance</t>
  </si>
  <si>
    <t>Total - 57100 - Salaries/Bonuses</t>
  </si>
  <si>
    <t>57200 - Benefits</t>
  </si>
  <si>
    <t>57210 - Property Management</t>
  </si>
  <si>
    <t>57212 - Medical/Dental/Disability Insurance - Property Management</t>
  </si>
  <si>
    <t>57214 - 401(k) Matching - Property Management</t>
  </si>
  <si>
    <t>57216 - Fitness Competitions &amp; Reimbursements - Property Management</t>
  </si>
  <si>
    <t>Total - 57210 - Property Management</t>
  </si>
  <si>
    <t>57220 - Maintenance</t>
  </si>
  <si>
    <t>57222 - Medical/Dental/Disability Insurance - Maintenance</t>
  </si>
  <si>
    <t>57224 - 401(k) Matching - Maintenance</t>
  </si>
  <si>
    <t>Total - 57220 - Maintenance</t>
  </si>
  <si>
    <t>Total - 57200 - Benefits</t>
  </si>
  <si>
    <t>57300 - Payroll Taxes</t>
  </si>
  <si>
    <t>57310 - Property Management</t>
  </si>
  <si>
    <t>57320 - Maintenance</t>
  </si>
  <si>
    <t>Total - 57300 - Payroll Taxes</t>
  </si>
  <si>
    <t>57400 - Workers Compensation Insurance</t>
  </si>
  <si>
    <t>57410 - Property Management</t>
  </si>
  <si>
    <t>57420 - Maintenance</t>
  </si>
  <si>
    <t>Total - 57400 - Workers Compensation Insurance</t>
  </si>
  <si>
    <t>57500 - Payroll Service/Benefit Administrator Fees</t>
  </si>
  <si>
    <t>57510 - Property Management</t>
  </si>
  <si>
    <t>57520 - Maintenance</t>
  </si>
  <si>
    <t>Total - 57500 - Payroll Service/Benefit Administrator Fees</t>
  </si>
  <si>
    <t>57600 - Recruiting/Interviewing Expenses</t>
  </si>
  <si>
    <t>57610 - Property Management</t>
  </si>
  <si>
    <t>57620 - Maintenance</t>
  </si>
  <si>
    <t>Total - 57600 - Recruiting/Interviewing Expenses</t>
  </si>
  <si>
    <t>57800 - Employee Engagement &amp; Relations</t>
  </si>
  <si>
    <t>57810 - Property Management</t>
  </si>
  <si>
    <t>57820 - Maintenance</t>
  </si>
  <si>
    <t>Total - 57800 - Employee Engagement &amp; Relations</t>
  </si>
  <si>
    <t>57850 - In-House Training</t>
  </si>
  <si>
    <t>57860 - Property Management</t>
  </si>
  <si>
    <t>57870 - Maintenance</t>
  </si>
  <si>
    <t>Total - 57850 - In-House Training</t>
  </si>
  <si>
    <t>57900 - Contract Labor</t>
  </si>
  <si>
    <t>57902 - Grounds Maintenance</t>
  </si>
  <si>
    <t>57906 - Janitorial</t>
  </si>
  <si>
    <t>57910 - Other (Property Management)</t>
  </si>
  <si>
    <t>Total - 57900 - Contract Labor</t>
  </si>
  <si>
    <t>Total - 57000 - Market Level Payroll and Benefits</t>
  </si>
  <si>
    <t>58000 - Management Fees</t>
  </si>
  <si>
    <t>58100 - Property</t>
  </si>
  <si>
    <t>58300 - Property Management Software</t>
  </si>
  <si>
    <t>Total - 58000 - Management Fees</t>
  </si>
  <si>
    <t>59000 - Marketing and Communication Expenses</t>
  </si>
  <si>
    <t>59010 - Advertising - Print Brochures</t>
  </si>
  <si>
    <t>59020 - Advertising - Signage (Temporary)</t>
  </si>
  <si>
    <t>59030 - Advertising - Social Media</t>
  </si>
  <si>
    <t>59040 - Advertising - Search</t>
  </si>
  <si>
    <t>59070 - Leasing Events - Residents</t>
  </si>
  <si>
    <t>59080 - Leasing Events - Leads</t>
  </si>
  <si>
    <t>59090 - Branding - Graphic Design</t>
  </si>
  <si>
    <t>59100 - Branding - Staff Clothing (Non-Maint Uniforms)</t>
  </si>
  <si>
    <t>59110 - Branding - Business Cards/Letterhead</t>
  </si>
  <si>
    <t>59120 - Branding - Promo Gear</t>
  </si>
  <si>
    <t>59130 - Branding - Office Decor</t>
  </si>
  <si>
    <t>59150 - Leasing/Marketing Platforms</t>
  </si>
  <si>
    <t>59160 - SMS Texting</t>
  </si>
  <si>
    <t>59170 - WOW</t>
  </si>
  <si>
    <t>59180 - Move-In Marketing</t>
  </si>
  <si>
    <t>59185 - Move-In Materials &amp; Supplies</t>
  </si>
  <si>
    <t>59190 - Leasing - Incentives</t>
  </si>
  <si>
    <t>59200 - Gift Cards and Give Aways (excluding promo gear)</t>
  </si>
  <si>
    <t>59220 - Photography/Renderings</t>
  </si>
  <si>
    <t>59240 - University Sponsorships</t>
  </si>
  <si>
    <t>59250 - Marketing - Shipping Costs</t>
  </si>
  <si>
    <t>59260 - Leasing/Marketing - Travel</t>
  </si>
  <si>
    <t>59270 - Leasing/Marketing - Meals and Entertainment</t>
  </si>
  <si>
    <t>Total - 59000 - Marketing and Communication Expenses</t>
  </si>
  <si>
    <t>60000 - Selling, General &amp; Admin - Property Mgmt Offices</t>
  </si>
  <si>
    <t>61000 - Prop Mgmt - Rent Expense</t>
  </si>
  <si>
    <t>61020 - Office Space</t>
  </si>
  <si>
    <t>61030 - Office Equipment (Printers, Copiers, Etc)</t>
  </si>
  <si>
    <t>61050 - Parking Leases (Office Spaces)</t>
  </si>
  <si>
    <t>Total - 61000 - Prop Mgmt - Rent Expense</t>
  </si>
  <si>
    <t>61150 - Prop Mgmt - Flowers/Gifts/Cards</t>
  </si>
  <si>
    <t>61175 - Prop Mgmt - Company Gatherings/Holiday Parties/Awards</t>
  </si>
  <si>
    <t>61200 - Prop Mgmt - Continuing Education (Certs/Licensing)</t>
  </si>
  <si>
    <t>61300 - Prop Mgmt - Telephone Mobile</t>
  </si>
  <si>
    <t>61350 - Prop Mgmt - Mail Delivery Services, Postage &amp; Courier</t>
  </si>
  <si>
    <t>61400 - Prop Mgmt - Office Repairs &amp; Maintenance</t>
  </si>
  <si>
    <t>61404 - Office Equipment Repairs/Service</t>
  </si>
  <si>
    <t>Total - 61400 - Prop Mgmt - Office Repairs &amp; Maintenance</t>
  </si>
  <si>
    <t>61500 - Prop Mgmt - Office Supplies</t>
  </si>
  <si>
    <t>61502 - Office Supplies</t>
  </si>
  <si>
    <t>61504 - Kitchen &amp; Bathroom</t>
  </si>
  <si>
    <t>Total - 61500 - Prop Mgmt - Office Supplies</t>
  </si>
  <si>
    <t>61600 - Prop Mgmt - Computer Software/Support/Supplies</t>
  </si>
  <si>
    <t>61601 - AI/Automations</t>
  </si>
  <si>
    <t>61602 - Package Notifications/Lockers</t>
  </si>
  <si>
    <t>61604 - General (Microsoft Office, Adobe, Etc.)</t>
  </si>
  <si>
    <t>61605 - Computer Supplies &amp; Accessories</t>
  </si>
  <si>
    <t>61607 - Collaborative Interfaces (Confluence, Etc.)</t>
  </si>
  <si>
    <t>Total - 61600 - Prop Mgmt - Computer Software/Support/Supplies</t>
  </si>
  <si>
    <t>61800 - Licenses/Permits</t>
  </si>
  <si>
    <t>61810 - Dues &amp; Subscriptions</t>
  </si>
  <si>
    <t>61900 - Real &amp; Personal Property Taxes (Offices)</t>
  </si>
  <si>
    <t>62000 - Prop Mgmt - Professional Fees</t>
  </si>
  <si>
    <t>62200 - Registered Agent/Entity Management</t>
  </si>
  <si>
    <t>62300 - CPA &amp; Tax Services</t>
  </si>
  <si>
    <t>Total - 62000 - Prop Mgmt - Professional Fees</t>
  </si>
  <si>
    <t>Total - 60000 - Selling, General &amp; Admin - Property Mgmt Offices</t>
  </si>
  <si>
    <t>Total - Expense</t>
  </si>
  <si>
    <t>Net Ordinary Income</t>
  </si>
  <si>
    <t>Other Income and Expenses</t>
  </si>
  <si>
    <t>Other Income</t>
  </si>
  <si>
    <t>80000 - Interest Income</t>
  </si>
  <si>
    <t>82500 - Derivative Unrealized Gain/Loss</t>
  </si>
  <si>
    <t>82510 - Unrealized Gain/Loss - Interest Rate Swaps</t>
  </si>
  <si>
    <t>Total - 82500 - Derivative Unrealized Gain/Loss</t>
  </si>
  <si>
    <t>Total - Other Income</t>
  </si>
  <si>
    <t>Other Expense</t>
  </si>
  <si>
    <t>86000 - Franchise/Excise Taxes</t>
  </si>
  <si>
    <t>86005 - Business License/Annual Registration Fees</t>
  </si>
  <si>
    <t>87000 - Mortgage Interest</t>
  </si>
  <si>
    <t>88000 - Depreciation</t>
  </si>
  <si>
    <t>89000 - Amortization</t>
  </si>
  <si>
    <t>Total - Other Expense</t>
  </si>
  <si>
    <t>Net Other Income</t>
  </si>
  <si>
    <t>Net Income</t>
  </si>
  <si>
    <t>200 N. Main,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</si>
</sst>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_);&quot;($&quot;#,##0.00\)"/>
  </numFmts>
  <fonts count="7" x14ac:knownFonts="1">
    <font>
      <sz val="11"/>
      <color rgb="FF000000"/>
      <name val="Aptos Narrow"/>
      <family val="2"/>
      <charset val="1"/>
    </font>
    <font>
      <b/>
      <sz val="14"/>
      <name val="Arial"/>
      <charset val="1"/>
    </font>
    <font>
      <b/>
      <sz val="7"/>
      <name val="Arial"/>
      <charset val="1"/>
    </font>
    <font>
      <b/>
      <sz val="8"/>
      <color rgb="FF060606"/>
      <name val="Arial"/>
      <charset val="1"/>
    </font>
    <font>
      <sz val="8"/>
      <name val="Arial"/>
      <charset val="1"/>
    </font>
    <font>
      <sz val="8"/>
      <color rgb="FF060606"/>
      <name val="Arial"/>
      <charset val="1"/>
    </font>
    <font>
      <b/>
      <sz val="8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D0D0D0"/>
        <bgColor rgb="FFC0C0C0"/>
      </patternFill>
    </fill>
  </fills>
  <borders count="3">
    <border>
      <left/>
      <right/>
      <top/>
      <bottom/>
      <diagonal/>
    </border>
    <border>
      <left/>
      <right/>
      <top style="dotted">
        <color rgb="FFC0C0C0"/>
      </top>
      <bottom/>
      <diagonal/>
    </border>
    <border>
      <left/>
      <right/>
      <top style="dotted">
        <color rgb="FF969696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right" vertical="center"/>
    </xf>
    <xf numFmtId="0" fontId="4" fillId="0" borderId="0" xfId="0" applyFont="1"/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2"/>
    </xf>
    <xf numFmtId="0" fontId="5" fillId="0" borderId="0" xfId="0" applyFont="1" applyAlignment="1">
      <alignment horizontal="left" vertical="center" indent="3"/>
    </xf>
    <xf numFmtId="164" fontId="5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left" vertical="center" indent="2"/>
    </xf>
    <xf numFmtId="164" fontId="3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center" indent="2"/>
    </xf>
    <xf numFmtId="0" fontId="3" fillId="0" borderId="1" xfId="0" applyFont="1" applyBorder="1" applyAlignment="1">
      <alignment horizontal="left" vertical="center" indent="1"/>
    </xf>
    <xf numFmtId="0" fontId="6" fillId="0" borderId="2" xfId="0" applyFont="1" applyBorder="1" applyAlignment="1">
      <alignment horizontal="left" vertical="center" indent="1"/>
    </xf>
    <xf numFmtId="164" fontId="6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 indent="3"/>
    </xf>
    <xf numFmtId="0" fontId="5" fillId="0" borderId="0" xfId="0" applyFont="1" applyAlignment="1">
      <alignment horizontal="left" vertical="center" indent="4"/>
    </xf>
    <xf numFmtId="0" fontId="3" fillId="0" borderId="1" xfId="0" applyFont="1" applyBorder="1" applyAlignment="1">
      <alignment horizontal="left" vertical="center" indent="3"/>
    </xf>
    <xf numFmtId="0" fontId="3" fillId="0" borderId="0" xfId="0" applyFont="1" applyAlignment="1">
      <alignment horizontal="left" vertical="center" indent="4"/>
    </xf>
    <xf numFmtId="0" fontId="5" fillId="0" borderId="0" xfId="0" applyFont="1" applyAlignment="1">
      <alignment horizontal="left" vertical="center" indent="5"/>
    </xf>
    <xf numFmtId="0" fontId="3" fillId="0" borderId="1" xfId="0" applyFont="1" applyBorder="1" applyAlignment="1">
      <alignment horizontal="left" vertical="center" indent="4"/>
    </xf>
    <xf numFmtId="0" fontId="6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4546A"/>
      <rgbColor rgb="FF969696"/>
      <rgbColor rgb="FF003366"/>
      <rgbColor rgb="FF339966"/>
      <rgbColor rgb="FF060606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01"/>
  <sheetViews>
    <sheetView tabSelected="1" topLeftCell="A85" zoomScaleNormal="100" workbookViewId="0">
      <selection activeCell="U111" sqref="U111"/>
    </sheetView>
  </sheetViews>
  <sheetFormatPr defaultColWidth="8.5703125" defaultRowHeight="15" x14ac:dyDescent="0.25"/>
  <cols>
    <col min="1" max="1" width="59.7109375" customWidth="1"/>
    <col min="2" max="27" width="9.85546875" customWidth="1"/>
    <col min="28" max="28" width="9.28515625" customWidth="1"/>
    <col min="29" max="33" width="9.85546875" customWidth="1"/>
    <col min="34" max="34" width="10.7109375" customWidth="1"/>
  </cols>
  <sheetData>
    <row r="1" spans="1:34" ht="15.75" customHeight="1" x14ac:dyDescent="0.25">
      <c r="A1" s="1" t="s">
        <v>326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8" customHeight="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18" customHeight="1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18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ht="18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x14ac:dyDescent="0.25">
      <c r="A6" s="2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3" t="s">
        <v>12</v>
      </c>
      <c r="L6" s="3" t="s">
        <v>13</v>
      </c>
      <c r="M6" s="3" t="s">
        <v>14</v>
      </c>
      <c r="N6" s="3" t="s">
        <v>15</v>
      </c>
      <c r="O6" s="3" t="s">
        <v>16</v>
      </c>
      <c r="P6" s="3" t="s">
        <v>17</v>
      </c>
      <c r="Q6" s="3" t="s">
        <v>18</v>
      </c>
      <c r="R6" s="3" t="s">
        <v>19</v>
      </c>
      <c r="S6" s="3" t="s">
        <v>20</v>
      </c>
      <c r="T6" s="3" t="s">
        <v>21</v>
      </c>
      <c r="U6" s="3" t="s">
        <v>22</v>
      </c>
      <c r="V6" s="3" t="s">
        <v>23</v>
      </c>
      <c r="W6" s="3" t="s">
        <v>24</v>
      </c>
      <c r="X6" s="3" t="s">
        <v>25</v>
      </c>
      <c r="Y6" s="3" t="s">
        <v>26</v>
      </c>
      <c r="Z6" s="3" t="s">
        <v>27</v>
      </c>
      <c r="AA6" s="3" t="s">
        <v>28</v>
      </c>
      <c r="AB6" s="3" t="s">
        <v>29</v>
      </c>
      <c r="AC6" s="3" t="s">
        <v>30</v>
      </c>
      <c r="AD6" s="3" t="s">
        <v>31</v>
      </c>
      <c r="AE6" s="3" t="s">
        <v>32</v>
      </c>
      <c r="AF6" s="3" t="s">
        <v>33</v>
      </c>
      <c r="AG6" s="3" t="s">
        <v>34</v>
      </c>
      <c r="AH6" s="3" t="s">
        <v>35</v>
      </c>
    </row>
    <row r="7" spans="1:34" x14ac:dyDescent="0.25">
      <c r="A7" s="2" t="s">
        <v>36</v>
      </c>
      <c r="B7" s="3" t="s">
        <v>37</v>
      </c>
      <c r="C7" s="3" t="s">
        <v>37</v>
      </c>
      <c r="D7" s="3" t="s">
        <v>37</v>
      </c>
      <c r="E7" s="3" t="s">
        <v>37</v>
      </c>
      <c r="F7" s="3" t="s">
        <v>37</v>
      </c>
      <c r="G7" s="3" t="s">
        <v>37</v>
      </c>
      <c r="H7" s="3" t="s">
        <v>37</v>
      </c>
      <c r="I7" s="3" t="s">
        <v>37</v>
      </c>
      <c r="J7" s="3" t="s">
        <v>37</v>
      </c>
      <c r="K7" s="3" t="s">
        <v>37</v>
      </c>
      <c r="L7" s="3" t="s">
        <v>37</v>
      </c>
      <c r="M7" s="3" t="s">
        <v>37</v>
      </c>
      <c r="N7" s="3" t="s">
        <v>37</v>
      </c>
      <c r="O7" s="3" t="s">
        <v>37</v>
      </c>
      <c r="P7" s="3" t="s">
        <v>37</v>
      </c>
      <c r="Q7" s="3" t="s">
        <v>37</v>
      </c>
      <c r="R7" s="3" t="s">
        <v>37</v>
      </c>
      <c r="S7" s="3" t="s">
        <v>37</v>
      </c>
      <c r="T7" s="3" t="s">
        <v>37</v>
      </c>
      <c r="U7" s="3" t="s">
        <v>37</v>
      </c>
      <c r="V7" s="3" t="s">
        <v>37</v>
      </c>
      <c r="W7" s="3" t="s">
        <v>37</v>
      </c>
      <c r="X7" s="3" t="s">
        <v>37</v>
      </c>
      <c r="Y7" s="3" t="s">
        <v>37</v>
      </c>
      <c r="Z7" s="3" t="s">
        <v>37</v>
      </c>
      <c r="AA7" s="3" t="s">
        <v>37</v>
      </c>
      <c r="AB7" s="3" t="s">
        <v>37</v>
      </c>
      <c r="AC7" s="3" t="s">
        <v>37</v>
      </c>
      <c r="AD7" s="3" t="s">
        <v>37</v>
      </c>
      <c r="AE7" s="3" t="s">
        <v>37</v>
      </c>
      <c r="AF7" s="3" t="s">
        <v>37</v>
      </c>
      <c r="AG7" s="3" t="s">
        <v>37</v>
      </c>
      <c r="AH7" s="3" t="s">
        <v>37</v>
      </c>
    </row>
    <row r="8" spans="1:34" s="6" customFormat="1" ht="11.25" customHeight="1" x14ac:dyDescent="0.2">
      <c r="A8" s="4" t="s">
        <v>38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 s="6" customFormat="1" ht="11.25" customHeight="1" x14ac:dyDescent="0.2">
      <c r="A9" s="7" t="s">
        <v>39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4" s="6" customFormat="1" ht="11.25" customHeight="1" x14ac:dyDescent="0.2">
      <c r="A10" s="8" t="s">
        <v>40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spans="1:34" s="6" customFormat="1" ht="11.25" customHeight="1" x14ac:dyDescent="0.2">
      <c r="A11" s="9" t="s">
        <v>41</v>
      </c>
      <c r="B11" s="10">
        <v>12420</v>
      </c>
      <c r="C11" s="10">
        <v>12420</v>
      </c>
      <c r="D11" s="10">
        <v>12420</v>
      </c>
      <c r="E11" s="10">
        <v>12420</v>
      </c>
      <c r="F11" s="10">
        <v>12420</v>
      </c>
      <c r="G11" s="10">
        <v>0</v>
      </c>
      <c r="H11" s="10">
        <v>0</v>
      </c>
      <c r="I11" s="10">
        <v>9680</v>
      </c>
      <c r="J11" s="10">
        <v>9680</v>
      </c>
      <c r="K11" s="10">
        <v>9680</v>
      </c>
      <c r="L11" s="10">
        <v>9680</v>
      </c>
      <c r="M11" s="10">
        <v>9680</v>
      </c>
      <c r="N11" s="10">
        <v>9680</v>
      </c>
      <c r="O11" s="10">
        <v>9680</v>
      </c>
      <c r="P11" s="10">
        <v>9680</v>
      </c>
      <c r="Q11" s="10">
        <v>9680</v>
      </c>
      <c r="R11" s="10">
        <v>9680</v>
      </c>
      <c r="S11" s="10">
        <v>0</v>
      </c>
      <c r="T11" s="10">
        <v>0</v>
      </c>
      <c r="U11" s="10">
        <v>10033.4</v>
      </c>
      <c r="V11" s="10">
        <v>10033.4</v>
      </c>
      <c r="W11" s="10">
        <v>10033.4</v>
      </c>
      <c r="X11" s="10">
        <v>10033.4</v>
      </c>
      <c r="Y11" s="10">
        <v>10033.4</v>
      </c>
      <c r="Z11" s="10">
        <v>10033.4</v>
      </c>
      <c r="AA11" s="10">
        <v>10033.4</v>
      </c>
      <c r="AB11" s="10">
        <v>10033.4</v>
      </c>
      <c r="AC11" s="10">
        <v>10033.4</v>
      </c>
      <c r="AD11" s="10">
        <v>10033.4</v>
      </c>
      <c r="AE11" s="10">
        <v>0</v>
      </c>
      <c r="AF11" s="10">
        <v>0</v>
      </c>
      <c r="AG11" s="10">
        <v>10033.4</v>
      </c>
      <c r="AH11" s="10">
        <f>SUM(B11:AG11)</f>
        <v>269267.39999999997</v>
      </c>
    </row>
    <row r="12" spans="1:34" s="6" customFormat="1" ht="11.25" customHeight="1" x14ac:dyDescent="0.2">
      <c r="A12" s="9" t="s">
        <v>42</v>
      </c>
      <c r="B12" s="10">
        <v>19901.259999999998</v>
      </c>
      <c r="C12" s="10">
        <v>19901.259999999998</v>
      </c>
      <c r="D12" s="10">
        <v>19901.259999999998</v>
      </c>
      <c r="E12" s="10">
        <v>19901.259999999998</v>
      </c>
      <c r="F12" s="10">
        <v>19901.259999999998</v>
      </c>
      <c r="G12" s="10">
        <v>19901.259999999998</v>
      </c>
      <c r="H12" s="10">
        <v>19901.259999999998</v>
      </c>
      <c r="I12" s="10">
        <v>20498.3</v>
      </c>
      <c r="J12" s="10">
        <v>20498.3</v>
      </c>
      <c r="K12" s="10">
        <v>20498.3</v>
      </c>
      <c r="L12" s="10">
        <v>20498.3</v>
      </c>
      <c r="M12" s="10">
        <v>20498.3</v>
      </c>
      <c r="N12" s="10">
        <v>20498.3</v>
      </c>
      <c r="O12" s="10">
        <v>20498.3</v>
      </c>
      <c r="P12" s="10">
        <v>20498.3</v>
      </c>
      <c r="Q12" s="10">
        <v>20498.3</v>
      </c>
      <c r="R12" s="10">
        <v>20498.3</v>
      </c>
      <c r="S12" s="10">
        <v>20498.3</v>
      </c>
      <c r="T12" s="10">
        <v>20498.3</v>
      </c>
      <c r="U12" s="10">
        <v>21113.25</v>
      </c>
      <c r="V12" s="10">
        <v>21113.25</v>
      </c>
      <c r="W12" s="10">
        <v>21113.25</v>
      </c>
      <c r="X12" s="10">
        <v>21113.25</v>
      </c>
      <c r="Y12" s="10">
        <v>21113.25</v>
      </c>
      <c r="Z12" s="10">
        <v>21113.25</v>
      </c>
      <c r="AA12" s="10">
        <v>21113.25</v>
      </c>
      <c r="AB12" s="10">
        <v>21113.25</v>
      </c>
      <c r="AC12" s="10">
        <v>21113.25</v>
      </c>
      <c r="AD12" s="10">
        <v>21113.25</v>
      </c>
      <c r="AE12" s="10">
        <v>21113.25</v>
      </c>
      <c r="AF12" s="10">
        <v>17500</v>
      </c>
      <c r="AG12" s="10">
        <v>17500</v>
      </c>
      <c r="AH12" s="10">
        <f>SUM(B12:AG12)</f>
        <v>652534.16999999993</v>
      </c>
    </row>
    <row r="13" spans="1:34" s="6" customFormat="1" ht="11.25" customHeight="1" x14ac:dyDescent="0.2">
      <c r="A13" s="9" t="s">
        <v>43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500</v>
      </c>
      <c r="H13" s="10">
        <v>500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2143.6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2143.6</v>
      </c>
      <c r="AF13" s="10">
        <v>2144</v>
      </c>
      <c r="AG13" s="10">
        <v>0</v>
      </c>
      <c r="AH13" s="10">
        <f>SUM(B13:AG13)</f>
        <v>7431.2</v>
      </c>
    </row>
    <row r="14" spans="1:34" s="6" customFormat="1" ht="11.25" customHeight="1" x14ac:dyDescent="0.2">
      <c r="A14" s="11" t="s">
        <v>44</v>
      </c>
      <c r="B14" s="12">
        <f t="shared" ref="B14:AH14" si="0">SUM(B11:B13)</f>
        <v>32321.26</v>
      </c>
      <c r="C14" s="12">
        <f t="shared" si="0"/>
        <v>32321.26</v>
      </c>
      <c r="D14" s="12">
        <f t="shared" si="0"/>
        <v>32321.26</v>
      </c>
      <c r="E14" s="12">
        <f t="shared" si="0"/>
        <v>32321.26</v>
      </c>
      <c r="F14" s="12">
        <f t="shared" si="0"/>
        <v>32321.26</v>
      </c>
      <c r="G14" s="12">
        <f t="shared" si="0"/>
        <v>20401.259999999998</v>
      </c>
      <c r="H14" s="12">
        <f t="shared" si="0"/>
        <v>20401.259999999998</v>
      </c>
      <c r="I14" s="12">
        <f t="shared" si="0"/>
        <v>30178.3</v>
      </c>
      <c r="J14" s="12">
        <f t="shared" si="0"/>
        <v>30178.3</v>
      </c>
      <c r="K14" s="12">
        <f t="shared" si="0"/>
        <v>30178.3</v>
      </c>
      <c r="L14" s="12">
        <f t="shared" si="0"/>
        <v>30178.3</v>
      </c>
      <c r="M14" s="12">
        <f t="shared" si="0"/>
        <v>30178.3</v>
      </c>
      <c r="N14" s="12">
        <f t="shared" si="0"/>
        <v>30178.3</v>
      </c>
      <c r="O14" s="12">
        <f t="shared" si="0"/>
        <v>30178.3</v>
      </c>
      <c r="P14" s="12">
        <f t="shared" si="0"/>
        <v>30178.3</v>
      </c>
      <c r="Q14" s="12">
        <f t="shared" si="0"/>
        <v>30178.3</v>
      </c>
      <c r="R14" s="12">
        <f t="shared" si="0"/>
        <v>30178.3</v>
      </c>
      <c r="S14" s="12">
        <f t="shared" si="0"/>
        <v>20498.3</v>
      </c>
      <c r="T14" s="12">
        <f t="shared" si="0"/>
        <v>22641.899999999998</v>
      </c>
      <c r="U14" s="12">
        <f t="shared" si="0"/>
        <v>31146.65</v>
      </c>
      <c r="V14" s="12">
        <f t="shared" si="0"/>
        <v>31146.65</v>
      </c>
      <c r="W14" s="12">
        <f t="shared" si="0"/>
        <v>31146.65</v>
      </c>
      <c r="X14" s="12">
        <f t="shared" si="0"/>
        <v>31146.65</v>
      </c>
      <c r="Y14" s="12">
        <f t="shared" si="0"/>
        <v>31146.65</v>
      </c>
      <c r="Z14" s="12">
        <f t="shared" si="0"/>
        <v>31146.65</v>
      </c>
      <c r="AA14" s="12">
        <f t="shared" si="0"/>
        <v>31146.65</v>
      </c>
      <c r="AB14" s="12">
        <f t="shared" si="0"/>
        <v>31146.65</v>
      </c>
      <c r="AC14" s="12">
        <f t="shared" si="0"/>
        <v>31146.65</v>
      </c>
      <c r="AD14" s="12">
        <f t="shared" si="0"/>
        <v>31146.65</v>
      </c>
      <c r="AE14" s="12">
        <f t="shared" si="0"/>
        <v>23256.85</v>
      </c>
      <c r="AF14" s="12">
        <f t="shared" si="0"/>
        <v>19644</v>
      </c>
      <c r="AG14" s="12">
        <f t="shared" si="0"/>
        <v>27533.4</v>
      </c>
      <c r="AH14" s="12">
        <f t="shared" si="0"/>
        <v>929232.76999999979</v>
      </c>
    </row>
    <row r="15" spans="1:34" s="6" customFormat="1" ht="11.25" customHeight="1" x14ac:dyDescent="0.2">
      <c r="A15" s="13" t="s">
        <v>45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750</v>
      </c>
      <c r="J15" s="10">
        <v>0</v>
      </c>
      <c r="K15" s="10">
        <v>150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75</v>
      </c>
      <c r="U15" s="10">
        <v>225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100</v>
      </c>
      <c r="AG15" s="10">
        <v>400</v>
      </c>
      <c r="AH15" s="10">
        <f>SUM(B15:AG15)</f>
        <v>1700</v>
      </c>
    </row>
    <row r="16" spans="1:34" s="6" customFormat="1" ht="11.25" customHeight="1" x14ac:dyDescent="0.2">
      <c r="A16" s="8" t="s">
        <v>46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s="6" customFormat="1" ht="11.25" customHeight="1" x14ac:dyDescent="0.2">
      <c r="A17" s="9" t="s">
        <v>47</v>
      </c>
      <c r="B17" s="10">
        <v>15</v>
      </c>
      <c r="C17" s="10">
        <v>0</v>
      </c>
      <c r="D17" s="10">
        <v>0</v>
      </c>
      <c r="E17" s="10">
        <v>0</v>
      </c>
      <c r="F17" s="10">
        <v>0</v>
      </c>
      <c r="G17" s="10">
        <v>0.39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f t="shared" ref="AH17:AH29" si="1">SUM(B17:AG17)</f>
        <v>15.39</v>
      </c>
    </row>
    <row r="18" spans="1:34" s="6" customFormat="1" ht="11.25" customHeight="1" x14ac:dyDescent="0.2">
      <c r="A18" s="9" t="s">
        <v>48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2.25</v>
      </c>
      <c r="Q18" s="10">
        <v>6.61</v>
      </c>
      <c r="R18" s="10">
        <v>0.19</v>
      </c>
      <c r="S18" s="10">
        <v>0</v>
      </c>
      <c r="T18" s="10">
        <v>0</v>
      </c>
      <c r="U18" s="10">
        <v>0</v>
      </c>
      <c r="V18" s="10">
        <v>60.93</v>
      </c>
      <c r="W18" s="10">
        <v>67.97</v>
      </c>
      <c r="X18" s="10">
        <v>56.53</v>
      </c>
      <c r="Y18" s="10">
        <v>55.07</v>
      </c>
      <c r="Z18" s="10">
        <v>49.56</v>
      </c>
      <c r="AA18" s="10">
        <v>42.1</v>
      </c>
      <c r="AB18" s="10">
        <v>34.340000000000003</v>
      </c>
      <c r="AC18" s="10">
        <v>35.630000000000003</v>
      </c>
      <c r="AD18" s="10">
        <v>28.21</v>
      </c>
      <c r="AE18" s="10">
        <v>0</v>
      </c>
      <c r="AF18" s="10">
        <v>2111.3200000000002</v>
      </c>
      <c r="AG18" s="10">
        <v>0</v>
      </c>
      <c r="AH18" s="10">
        <f t="shared" si="1"/>
        <v>2550.71</v>
      </c>
    </row>
    <row r="19" spans="1:34" s="6" customFormat="1" ht="11.25" customHeight="1" x14ac:dyDescent="0.2">
      <c r="A19" s="9" t="s">
        <v>49</v>
      </c>
      <c r="B19" s="10">
        <v>0</v>
      </c>
      <c r="C19" s="10">
        <v>5.38</v>
      </c>
      <c r="D19" s="10">
        <v>0.72</v>
      </c>
      <c r="E19" s="10">
        <v>10.9</v>
      </c>
      <c r="F19" s="10">
        <v>0</v>
      </c>
      <c r="G19" s="10">
        <v>115.59</v>
      </c>
      <c r="H19" s="10">
        <v>6.92</v>
      </c>
      <c r="I19" s="10">
        <v>-13.48</v>
      </c>
      <c r="J19" s="10">
        <v>-5.59</v>
      </c>
      <c r="K19" s="10">
        <v>1.89</v>
      </c>
      <c r="L19" s="10">
        <v>-6.72</v>
      </c>
      <c r="M19" s="10">
        <v>173.95</v>
      </c>
      <c r="N19" s="10">
        <v>-43.13</v>
      </c>
      <c r="O19" s="10">
        <v>-47.83</v>
      </c>
      <c r="P19" s="10">
        <v>-41.04</v>
      </c>
      <c r="Q19" s="10">
        <v>-33.46</v>
      </c>
      <c r="R19" s="10">
        <v>-35.049999999999997</v>
      </c>
      <c r="S19" s="10">
        <v>-18.63</v>
      </c>
      <c r="T19" s="10">
        <v>-7.25</v>
      </c>
      <c r="U19" s="10">
        <v>-78.95</v>
      </c>
      <c r="V19" s="10">
        <v>-33.090000000000003</v>
      </c>
      <c r="W19" s="10">
        <v>-25.84</v>
      </c>
      <c r="X19" s="10">
        <v>-28.7</v>
      </c>
      <c r="Y19" s="10">
        <v>-46.21</v>
      </c>
      <c r="Z19" s="10">
        <v>-33.29</v>
      </c>
      <c r="AA19" s="10">
        <v>29.62</v>
      </c>
      <c r="AB19" s="10">
        <v>-19.329999999999998</v>
      </c>
      <c r="AC19" s="10">
        <v>-17.809999999999999</v>
      </c>
      <c r="AD19" s="10">
        <v>-5.74</v>
      </c>
      <c r="AE19" s="10">
        <v>-49.12</v>
      </c>
      <c r="AF19" s="10">
        <v>31.19</v>
      </c>
      <c r="AG19" s="10">
        <v>193.27</v>
      </c>
      <c r="AH19" s="10">
        <f t="shared" si="1"/>
        <v>-20.830000000000013</v>
      </c>
    </row>
    <row r="20" spans="1:34" s="6" customFormat="1" ht="11.25" customHeight="1" x14ac:dyDescent="0.2">
      <c r="A20" s="9" t="s">
        <v>50</v>
      </c>
      <c r="B20" s="10">
        <v>0</v>
      </c>
      <c r="C20" s="10">
        <v>0</v>
      </c>
      <c r="D20" s="10">
        <v>0</v>
      </c>
      <c r="E20" s="10">
        <v>0</v>
      </c>
      <c r="F20" s="10">
        <v>75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f t="shared" si="1"/>
        <v>75</v>
      </c>
    </row>
    <row r="21" spans="1:34" s="6" customFormat="1" ht="11.25" customHeight="1" x14ac:dyDescent="0.2">
      <c r="A21" s="9" t="s">
        <v>51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31.64</v>
      </c>
      <c r="V21" s="10">
        <v>70</v>
      </c>
      <c r="W21" s="10">
        <v>70</v>
      </c>
      <c r="X21" s="10">
        <v>70</v>
      </c>
      <c r="Y21" s="10">
        <v>70</v>
      </c>
      <c r="Z21" s="10">
        <v>70</v>
      </c>
      <c r="AA21" s="10">
        <v>70</v>
      </c>
      <c r="AB21" s="10">
        <v>70</v>
      </c>
      <c r="AC21" s="10">
        <v>70</v>
      </c>
      <c r="AD21" s="10">
        <v>70</v>
      </c>
      <c r="AE21" s="10">
        <v>70</v>
      </c>
      <c r="AF21" s="10">
        <v>70</v>
      </c>
      <c r="AG21" s="10">
        <v>70</v>
      </c>
      <c r="AH21" s="10">
        <f t="shared" si="1"/>
        <v>871.64</v>
      </c>
    </row>
    <row r="22" spans="1:34" s="6" customFormat="1" ht="11.25" customHeight="1" x14ac:dyDescent="0.2">
      <c r="A22" s="9" t="s">
        <v>52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0.03</v>
      </c>
      <c r="V22" s="10">
        <v>0</v>
      </c>
      <c r="W22" s="10">
        <v>0</v>
      </c>
      <c r="X22" s="10">
        <v>0.24</v>
      </c>
      <c r="Y22" s="10">
        <v>0</v>
      </c>
      <c r="Z22" s="10">
        <v>40.68</v>
      </c>
      <c r="AA22" s="10">
        <v>1.33</v>
      </c>
      <c r="AB22" s="10">
        <v>0</v>
      </c>
      <c r="AC22" s="10">
        <v>0</v>
      </c>
      <c r="AD22" s="10">
        <v>2.78</v>
      </c>
      <c r="AE22" s="10">
        <v>0</v>
      </c>
      <c r="AF22" s="10">
        <v>0</v>
      </c>
      <c r="AG22" s="10">
        <v>4.8</v>
      </c>
      <c r="AH22" s="10">
        <f t="shared" si="1"/>
        <v>49.86</v>
      </c>
    </row>
    <row r="23" spans="1:34" s="6" customFormat="1" ht="11.25" customHeight="1" x14ac:dyDescent="0.2">
      <c r="A23" s="9" t="s">
        <v>53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118.06</v>
      </c>
      <c r="AG23" s="10">
        <v>0</v>
      </c>
      <c r="AH23" s="10">
        <f t="shared" si="1"/>
        <v>118.06</v>
      </c>
    </row>
    <row r="24" spans="1:34" s="6" customFormat="1" ht="11.25" customHeight="1" x14ac:dyDescent="0.2">
      <c r="A24" s="9" t="s">
        <v>54</v>
      </c>
      <c r="B24" s="10">
        <v>450</v>
      </c>
      <c r="C24" s="10">
        <v>0</v>
      </c>
      <c r="D24" s="10">
        <v>450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150</v>
      </c>
      <c r="L24" s="10">
        <v>0</v>
      </c>
      <c r="M24" s="10">
        <v>0</v>
      </c>
      <c r="N24" s="10">
        <v>0</v>
      </c>
      <c r="O24" s="10">
        <v>0</v>
      </c>
      <c r="P24" s="10">
        <v>150</v>
      </c>
      <c r="Q24" s="10">
        <v>0</v>
      </c>
      <c r="R24" s="10">
        <v>150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150</v>
      </c>
      <c r="AD24" s="10">
        <v>0</v>
      </c>
      <c r="AE24" s="10">
        <v>0</v>
      </c>
      <c r="AF24" s="10">
        <v>150</v>
      </c>
      <c r="AG24" s="10">
        <v>0</v>
      </c>
      <c r="AH24" s="10">
        <f t="shared" si="1"/>
        <v>1650</v>
      </c>
    </row>
    <row r="25" spans="1:34" s="6" customFormat="1" ht="11.25" customHeight="1" x14ac:dyDescent="0.2">
      <c r="A25" s="9" t="s">
        <v>55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150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300</v>
      </c>
      <c r="AG25" s="10">
        <v>0</v>
      </c>
      <c r="AH25" s="10">
        <f t="shared" si="1"/>
        <v>450</v>
      </c>
    </row>
    <row r="26" spans="1:34" s="6" customFormat="1" ht="11.25" customHeight="1" x14ac:dyDescent="0.2">
      <c r="A26" s="9" t="s">
        <v>56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43.8</v>
      </c>
      <c r="K26" s="10">
        <v>98.55</v>
      </c>
      <c r="L26" s="10">
        <v>109.5</v>
      </c>
      <c r="M26" s="10">
        <v>109.5</v>
      </c>
      <c r="N26" s="10">
        <v>65.7</v>
      </c>
      <c r="O26" s="10">
        <v>65.7</v>
      </c>
      <c r="P26" s="10">
        <v>65.7</v>
      </c>
      <c r="Q26" s="10">
        <v>65.7</v>
      </c>
      <c r="R26" s="10">
        <v>65.7</v>
      </c>
      <c r="S26" s="10">
        <v>65.7</v>
      </c>
      <c r="T26" s="10">
        <v>21.9</v>
      </c>
      <c r="U26" s="10">
        <v>65.7</v>
      </c>
      <c r="V26" s="10">
        <v>43.8</v>
      </c>
      <c r="W26" s="10">
        <v>43.8</v>
      </c>
      <c r="X26" s="10">
        <v>43.8</v>
      </c>
      <c r="Y26" s="10">
        <v>43.8</v>
      </c>
      <c r="Z26" s="10">
        <v>43.8</v>
      </c>
      <c r="AA26" s="10">
        <v>-10.95</v>
      </c>
      <c r="AB26" s="10">
        <v>32.85</v>
      </c>
      <c r="AC26" s="10">
        <v>32.85</v>
      </c>
      <c r="AD26" s="10">
        <v>32.85</v>
      </c>
      <c r="AE26" s="10">
        <v>0</v>
      </c>
      <c r="AF26" s="10">
        <v>0</v>
      </c>
      <c r="AG26" s="10">
        <v>43.8</v>
      </c>
      <c r="AH26" s="10">
        <f t="shared" si="1"/>
        <v>1193.5499999999997</v>
      </c>
    </row>
    <row r="27" spans="1:34" s="6" customFormat="1" ht="11.25" customHeight="1" x14ac:dyDescent="0.2">
      <c r="A27" s="9" t="s">
        <v>57</v>
      </c>
      <c r="B27" s="10">
        <v>10</v>
      </c>
      <c r="C27" s="10">
        <v>10</v>
      </c>
      <c r="D27" s="10">
        <v>10</v>
      </c>
      <c r="E27" s="10">
        <v>10</v>
      </c>
      <c r="F27" s="10">
        <v>10</v>
      </c>
      <c r="G27" s="10">
        <v>5</v>
      </c>
      <c r="H27" s="10">
        <v>5</v>
      </c>
      <c r="I27" s="10">
        <v>75</v>
      </c>
      <c r="J27" s="10">
        <v>75</v>
      </c>
      <c r="K27" s="10">
        <v>77</v>
      </c>
      <c r="L27" s="10">
        <v>77</v>
      </c>
      <c r="M27" s="10">
        <v>77</v>
      </c>
      <c r="N27" s="10">
        <v>49</v>
      </c>
      <c r="O27" s="10">
        <v>49</v>
      </c>
      <c r="P27" s="10">
        <v>49</v>
      </c>
      <c r="Q27" s="10">
        <v>49</v>
      </c>
      <c r="R27" s="10">
        <v>49</v>
      </c>
      <c r="S27" s="10">
        <v>0</v>
      </c>
      <c r="T27" s="10">
        <v>7</v>
      </c>
      <c r="U27" s="10">
        <v>28</v>
      </c>
      <c r="V27" s="10">
        <v>28</v>
      </c>
      <c r="W27" s="10">
        <v>28</v>
      </c>
      <c r="X27" s="10">
        <v>28</v>
      </c>
      <c r="Y27" s="10">
        <v>28</v>
      </c>
      <c r="Z27" s="10">
        <v>28</v>
      </c>
      <c r="AA27" s="10">
        <v>28</v>
      </c>
      <c r="AB27" s="10">
        <v>28</v>
      </c>
      <c r="AC27" s="10">
        <v>28</v>
      </c>
      <c r="AD27" s="10">
        <v>28</v>
      </c>
      <c r="AE27" s="10">
        <v>7</v>
      </c>
      <c r="AF27" s="10">
        <v>7</v>
      </c>
      <c r="AG27" s="10">
        <v>35</v>
      </c>
      <c r="AH27" s="10">
        <f t="shared" si="1"/>
        <v>1022</v>
      </c>
    </row>
    <row r="28" spans="1:34" s="6" customFormat="1" ht="11.25" customHeight="1" x14ac:dyDescent="0.2">
      <c r="A28" s="9" t="s">
        <v>58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100</v>
      </c>
      <c r="V28" s="10">
        <v>100</v>
      </c>
      <c r="W28" s="10">
        <v>100</v>
      </c>
      <c r="X28" s="10">
        <v>100</v>
      </c>
      <c r="Y28" s="10">
        <v>100</v>
      </c>
      <c r="Z28" s="10">
        <v>100</v>
      </c>
      <c r="AA28" s="10">
        <v>100</v>
      </c>
      <c r="AB28" s="10">
        <v>100</v>
      </c>
      <c r="AC28" s="10">
        <v>100</v>
      </c>
      <c r="AD28" s="10">
        <v>100</v>
      </c>
      <c r="AE28" s="10">
        <v>0</v>
      </c>
      <c r="AF28" s="10">
        <v>0</v>
      </c>
      <c r="AG28" s="10">
        <v>0</v>
      </c>
      <c r="AH28" s="10">
        <f t="shared" si="1"/>
        <v>1000</v>
      </c>
    </row>
    <row r="29" spans="1:34" s="6" customFormat="1" ht="11.25" customHeight="1" x14ac:dyDescent="0.2">
      <c r="A29" s="9" t="s">
        <v>59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-1500</v>
      </c>
      <c r="V29" s="10">
        <v>0</v>
      </c>
      <c r="W29" s="10">
        <v>0</v>
      </c>
      <c r="X29" s="10">
        <v>1.6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0</v>
      </c>
      <c r="AG29" s="10">
        <v>0</v>
      </c>
      <c r="AH29" s="10">
        <f t="shared" si="1"/>
        <v>-1498.4</v>
      </c>
    </row>
    <row r="30" spans="1:34" s="6" customFormat="1" ht="11.25" customHeight="1" x14ac:dyDescent="0.2">
      <c r="A30" s="11" t="s">
        <v>60</v>
      </c>
      <c r="B30" s="12">
        <f t="shared" ref="B30:AH30" si="2">SUM(B17:B29)</f>
        <v>475</v>
      </c>
      <c r="C30" s="12">
        <f t="shared" si="2"/>
        <v>15.379999999999999</v>
      </c>
      <c r="D30" s="12">
        <f t="shared" si="2"/>
        <v>460.72</v>
      </c>
      <c r="E30" s="12">
        <f t="shared" si="2"/>
        <v>20.9</v>
      </c>
      <c r="F30" s="12">
        <f t="shared" si="2"/>
        <v>85</v>
      </c>
      <c r="G30" s="12">
        <f t="shared" si="2"/>
        <v>120.98</v>
      </c>
      <c r="H30" s="12">
        <f t="shared" si="2"/>
        <v>11.92</v>
      </c>
      <c r="I30" s="12">
        <f t="shared" si="2"/>
        <v>61.519999999999996</v>
      </c>
      <c r="J30" s="12">
        <f t="shared" si="2"/>
        <v>113.21</v>
      </c>
      <c r="K30" s="12">
        <f t="shared" si="2"/>
        <v>327.44</v>
      </c>
      <c r="L30" s="12">
        <f t="shared" si="2"/>
        <v>179.78</v>
      </c>
      <c r="M30" s="12">
        <f t="shared" si="2"/>
        <v>360.45</v>
      </c>
      <c r="N30" s="12">
        <f t="shared" si="2"/>
        <v>71.569999999999993</v>
      </c>
      <c r="O30" s="12">
        <f t="shared" si="2"/>
        <v>66.87</v>
      </c>
      <c r="P30" s="12">
        <f t="shared" si="2"/>
        <v>225.91000000000003</v>
      </c>
      <c r="Q30" s="12">
        <f t="shared" si="2"/>
        <v>87.85</v>
      </c>
      <c r="R30" s="12">
        <f t="shared" si="2"/>
        <v>379.84</v>
      </c>
      <c r="S30" s="12">
        <f t="shared" si="2"/>
        <v>47.070000000000007</v>
      </c>
      <c r="T30" s="12">
        <f t="shared" si="2"/>
        <v>21.65</v>
      </c>
      <c r="U30" s="12">
        <f t="shared" si="2"/>
        <v>-1353.58</v>
      </c>
      <c r="V30" s="12">
        <f t="shared" si="2"/>
        <v>269.64</v>
      </c>
      <c r="W30" s="12">
        <f t="shared" si="2"/>
        <v>283.93</v>
      </c>
      <c r="X30" s="12">
        <f t="shared" si="2"/>
        <v>271.47000000000003</v>
      </c>
      <c r="Y30" s="12">
        <f t="shared" si="2"/>
        <v>250.66</v>
      </c>
      <c r="Z30" s="12">
        <f t="shared" si="2"/>
        <v>298.75</v>
      </c>
      <c r="AA30" s="12">
        <f t="shared" si="2"/>
        <v>260.10000000000002</v>
      </c>
      <c r="AB30" s="12">
        <f t="shared" si="2"/>
        <v>245.86</v>
      </c>
      <c r="AC30" s="12">
        <f t="shared" si="2"/>
        <v>398.67</v>
      </c>
      <c r="AD30" s="12">
        <f t="shared" si="2"/>
        <v>256.10000000000002</v>
      </c>
      <c r="AE30" s="12">
        <f t="shared" si="2"/>
        <v>27.880000000000003</v>
      </c>
      <c r="AF30" s="12">
        <f t="shared" si="2"/>
        <v>2787.57</v>
      </c>
      <c r="AG30" s="12">
        <f t="shared" si="2"/>
        <v>346.87</v>
      </c>
      <c r="AH30" s="12">
        <f t="shared" si="2"/>
        <v>7476.98</v>
      </c>
    </row>
    <row r="31" spans="1:34" s="6" customFormat="1" ht="11.25" customHeight="1" x14ac:dyDescent="0.2">
      <c r="A31" s="8" t="s">
        <v>61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s="6" customFormat="1" ht="11.25" customHeight="1" x14ac:dyDescent="0.2">
      <c r="A32" s="9" t="s">
        <v>62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0.2</v>
      </c>
      <c r="V32" s="10">
        <v>0.2</v>
      </c>
      <c r="W32" s="10">
        <v>0.2</v>
      </c>
      <c r="X32" s="10">
        <v>0.2</v>
      </c>
      <c r="Y32" s="10">
        <v>0.2</v>
      </c>
      <c r="Z32" s="10">
        <v>0.2</v>
      </c>
      <c r="AA32" s="10">
        <v>0.2</v>
      </c>
      <c r="AB32" s="10">
        <v>0.2</v>
      </c>
      <c r="AC32" s="10">
        <v>0.2</v>
      </c>
      <c r="AD32" s="10">
        <v>0.2</v>
      </c>
      <c r="AE32" s="10">
        <v>0</v>
      </c>
      <c r="AF32" s="10">
        <v>0</v>
      </c>
      <c r="AG32" s="10">
        <v>0</v>
      </c>
      <c r="AH32" s="10">
        <f>SUM(B32:AG32)</f>
        <v>1.9999999999999998</v>
      </c>
    </row>
    <row r="33" spans="1:34" s="6" customFormat="1" ht="11.25" customHeight="1" x14ac:dyDescent="0.2">
      <c r="A33" s="9" t="s">
        <v>63</v>
      </c>
      <c r="B33" s="10">
        <v>-9430</v>
      </c>
      <c r="C33" s="10">
        <v>-9430</v>
      </c>
      <c r="D33" s="10">
        <v>-9430</v>
      </c>
      <c r="E33" s="10">
        <v>-9430</v>
      </c>
      <c r="F33" s="10">
        <v>-9430</v>
      </c>
      <c r="G33" s="10">
        <v>0</v>
      </c>
      <c r="H33" s="10">
        <v>0</v>
      </c>
      <c r="I33" s="10">
        <v>-660</v>
      </c>
      <c r="J33" s="10">
        <v>-660</v>
      </c>
      <c r="K33" s="10">
        <v>-805.16</v>
      </c>
      <c r="L33" s="10">
        <v>-660</v>
      </c>
      <c r="M33" s="10">
        <v>-660</v>
      </c>
      <c r="N33" s="10">
        <v>-5000</v>
      </c>
      <c r="O33" s="10">
        <v>-5000</v>
      </c>
      <c r="P33" s="10">
        <v>-5000</v>
      </c>
      <c r="Q33" s="10">
        <v>-5000</v>
      </c>
      <c r="R33" s="10">
        <v>-5000</v>
      </c>
      <c r="S33" s="10">
        <v>0</v>
      </c>
      <c r="T33" s="10">
        <v>0</v>
      </c>
      <c r="U33" s="10">
        <v>-5696</v>
      </c>
      <c r="V33" s="10">
        <v>-5696</v>
      </c>
      <c r="W33" s="10">
        <v>-5696</v>
      </c>
      <c r="X33" s="10">
        <v>-5696</v>
      </c>
      <c r="Y33" s="10">
        <v>-5696</v>
      </c>
      <c r="Z33" s="10">
        <v>-5694.4</v>
      </c>
      <c r="AA33" s="10">
        <v>-5694.4</v>
      </c>
      <c r="AB33" s="10">
        <v>-5694.4</v>
      </c>
      <c r="AC33" s="10">
        <v>-5694.4</v>
      </c>
      <c r="AD33" s="10">
        <v>-5694.4</v>
      </c>
      <c r="AE33" s="10">
        <v>0</v>
      </c>
      <c r="AF33" s="10">
        <v>0</v>
      </c>
      <c r="AG33" s="10">
        <v>-2845.4</v>
      </c>
      <c r="AH33" s="10">
        <f>SUM(B33:AG33)</f>
        <v>-135392.55999999997</v>
      </c>
    </row>
    <row r="34" spans="1:34" s="6" customFormat="1" ht="11.25" customHeight="1" x14ac:dyDescent="0.2">
      <c r="A34" s="9" t="s">
        <v>64</v>
      </c>
      <c r="B34" s="10">
        <v>-1560</v>
      </c>
      <c r="C34" s="10">
        <v>-1560</v>
      </c>
      <c r="D34" s="10">
        <v>-1560</v>
      </c>
      <c r="E34" s="10">
        <v>-1560</v>
      </c>
      <c r="F34" s="10">
        <v>-1560</v>
      </c>
      <c r="G34" s="10">
        <v>0</v>
      </c>
      <c r="H34" s="10">
        <v>0</v>
      </c>
      <c r="I34" s="10">
        <v>-1560</v>
      </c>
      <c r="J34" s="10">
        <v>-1560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f>SUM(B34:AG34)</f>
        <v>-10920</v>
      </c>
    </row>
    <row r="35" spans="1:34" s="6" customFormat="1" ht="11.25" customHeight="1" x14ac:dyDescent="0.2">
      <c r="A35" s="9" t="s">
        <v>65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-560</v>
      </c>
      <c r="L35" s="10">
        <v>-560</v>
      </c>
      <c r="M35" s="10">
        <v>-560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-743.6</v>
      </c>
      <c r="U35" s="10">
        <v>-743.6</v>
      </c>
      <c r="V35" s="10">
        <v>-743.6</v>
      </c>
      <c r="W35" s="10">
        <v>-743.6</v>
      </c>
      <c r="X35" s="10">
        <v>-743.6</v>
      </c>
      <c r="Y35" s="10">
        <v>-743.6</v>
      </c>
      <c r="Z35" s="10">
        <v>-743.6</v>
      </c>
      <c r="AA35" s="10">
        <v>-743.6</v>
      </c>
      <c r="AB35" s="10">
        <v>-743.6</v>
      </c>
      <c r="AC35" s="10">
        <v>-743.6</v>
      </c>
      <c r="AD35" s="10">
        <v>-743.6</v>
      </c>
      <c r="AE35" s="10">
        <v>-743.6</v>
      </c>
      <c r="AF35" s="10">
        <v>-694</v>
      </c>
      <c r="AG35" s="10">
        <v>-2142</v>
      </c>
      <c r="AH35" s="10">
        <f>SUM(B35:AG35)</f>
        <v>-13439.200000000003</v>
      </c>
    </row>
    <row r="36" spans="1:34" s="6" customFormat="1" ht="11.25" customHeight="1" x14ac:dyDescent="0.2">
      <c r="A36" s="9" t="s">
        <v>66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1.6</v>
      </c>
      <c r="V36" s="10">
        <v>1.6</v>
      </c>
      <c r="W36" s="10">
        <v>1.6</v>
      </c>
      <c r="X36" s="10">
        <v>0</v>
      </c>
      <c r="Y36" s="10">
        <v>1.6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f>SUM(B36:AG36)</f>
        <v>6.4</v>
      </c>
    </row>
    <row r="37" spans="1:34" s="6" customFormat="1" ht="11.25" customHeight="1" x14ac:dyDescent="0.2">
      <c r="A37" s="11" t="s">
        <v>67</v>
      </c>
      <c r="B37" s="12">
        <f t="shared" ref="B37:AH37" si="3">SUM(B32:B36)</f>
        <v>-10990</v>
      </c>
      <c r="C37" s="12">
        <f t="shared" si="3"/>
        <v>-10990</v>
      </c>
      <c r="D37" s="12">
        <f t="shared" si="3"/>
        <v>-10990</v>
      </c>
      <c r="E37" s="12">
        <f t="shared" si="3"/>
        <v>-10990</v>
      </c>
      <c r="F37" s="12">
        <f t="shared" si="3"/>
        <v>-10990</v>
      </c>
      <c r="G37" s="12">
        <f t="shared" si="3"/>
        <v>0</v>
      </c>
      <c r="H37" s="12">
        <f t="shared" si="3"/>
        <v>0</v>
      </c>
      <c r="I37" s="12">
        <f t="shared" si="3"/>
        <v>-2220</v>
      </c>
      <c r="J37" s="12">
        <f t="shared" si="3"/>
        <v>-2220</v>
      </c>
      <c r="K37" s="12">
        <f t="shared" si="3"/>
        <v>-1365.1599999999999</v>
      </c>
      <c r="L37" s="12">
        <f t="shared" si="3"/>
        <v>-1220</v>
      </c>
      <c r="M37" s="12">
        <f t="shared" si="3"/>
        <v>-1220</v>
      </c>
      <c r="N37" s="12">
        <f t="shared" si="3"/>
        <v>-5000</v>
      </c>
      <c r="O37" s="12">
        <f t="shared" si="3"/>
        <v>-5000</v>
      </c>
      <c r="P37" s="12">
        <f t="shared" si="3"/>
        <v>-5000</v>
      </c>
      <c r="Q37" s="12">
        <f t="shared" si="3"/>
        <v>-5000</v>
      </c>
      <c r="R37" s="12">
        <f t="shared" si="3"/>
        <v>-5000</v>
      </c>
      <c r="S37" s="12">
        <f t="shared" si="3"/>
        <v>0</v>
      </c>
      <c r="T37" s="12">
        <f t="shared" si="3"/>
        <v>-743.6</v>
      </c>
      <c r="U37" s="12">
        <f t="shared" si="3"/>
        <v>-6437.8</v>
      </c>
      <c r="V37" s="12">
        <f t="shared" si="3"/>
        <v>-6437.8</v>
      </c>
      <c r="W37" s="12">
        <f t="shared" si="3"/>
        <v>-6437.8</v>
      </c>
      <c r="X37" s="12">
        <f t="shared" si="3"/>
        <v>-6439.4000000000005</v>
      </c>
      <c r="Y37" s="12">
        <f t="shared" si="3"/>
        <v>-6437.8</v>
      </c>
      <c r="Z37" s="12">
        <f t="shared" si="3"/>
        <v>-6437.8</v>
      </c>
      <c r="AA37" s="12">
        <f t="shared" si="3"/>
        <v>-6437.8</v>
      </c>
      <c r="AB37" s="12">
        <f t="shared" si="3"/>
        <v>-6437.8</v>
      </c>
      <c r="AC37" s="12">
        <f t="shared" si="3"/>
        <v>-6437.8</v>
      </c>
      <c r="AD37" s="12">
        <f t="shared" si="3"/>
        <v>-6437.8</v>
      </c>
      <c r="AE37" s="12">
        <f t="shared" si="3"/>
        <v>-743.6</v>
      </c>
      <c r="AF37" s="12">
        <f t="shared" si="3"/>
        <v>-694</v>
      </c>
      <c r="AG37" s="12">
        <f t="shared" si="3"/>
        <v>-4987.3999999999996</v>
      </c>
      <c r="AH37" s="12">
        <f t="shared" si="3"/>
        <v>-159743.35999999999</v>
      </c>
    </row>
    <row r="38" spans="1:34" s="6" customFormat="1" ht="11.25" customHeight="1" x14ac:dyDescent="0.2">
      <c r="A38" s="8" t="s">
        <v>68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</row>
    <row r="39" spans="1:34" s="6" customFormat="1" ht="11.25" customHeight="1" x14ac:dyDescent="0.2">
      <c r="A39" s="9" t="s">
        <v>69</v>
      </c>
      <c r="B39" s="10">
        <v>-200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-1384.6</v>
      </c>
      <c r="M39" s="10">
        <v>0</v>
      </c>
      <c r="N39" s="10">
        <v>-221.07</v>
      </c>
      <c r="O39" s="10">
        <v>0</v>
      </c>
      <c r="P39" s="10">
        <v>44.64</v>
      </c>
      <c r="Q39" s="10">
        <v>0</v>
      </c>
      <c r="R39" s="10">
        <v>0</v>
      </c>
      <c r="S39" s="10">
        <v>438.17</v>
      </c>
      <c r="T39" s="10">
        <v>262.63</v>
      </c>
      <c r="U39" s="10">
        <v>290.52</v>
      </c>
      <c r="V39" s="10">
        <v>143.30000000000001</v>
      </c>
      <c r="W39" s="10">
        <v>-262.27999999999997</v>
      </c>
      <c r="X39" s="10">
        <v>565.79</v>
      </c>
      <c r="Y39" s="10">
        <v>4.4800000000000004</v>
      </c>
      <c r="Z39" s="10">
        <v>0</v>
      </c>
      <c r="AA39" s="10">
        <v>0</v>
      </c>
      <c r="AB39" s="10">
        <v>-204.39</v>
      </c>
      <c r="AC39" s="10">
        <v>-104.85</v>
      </c>
      <c r="AD39" s="10">
        <v>69.430000000000007</v>
      </c>
      <c r="AE39" s="10">
        <v>-88.06</v>
      </c>
      <c r="AF39" s="10">
        <v>0</v>
      </c>
      <c r="AG39" s="10">
        <v>0</v>
      </c>
      <c r="AH39" s="10">
        <f t="shared" ref="AH39:AH44" si="4">SUM(B39:AG39)</f>
        <v>-646.28999999999951</v>
      </c>
    </row>
    <row r="40" spans="1:34" s="6" customFormat="1" ht="11.25" customHeight="1" x14ac:dyDescent="0.2">
      <c r="A40" s="9" t="s">
        <v>70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-942.57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0">
        <f t="shared" si="4"/>
        <v>-942.57</v>
      </c>
    </row>
    <row r="41" spans="1:34" s="6" customFormat="1" ht="11.25" customHeight="1" x14ac:dyDescent="0.2">
      <c r="A41" s="9" t="s">
        <v>71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-4.6100000000000003</v>
      </c>
      <c r="P41" s="10">
        <v>0</v>
      </c>
      <c r="Q41" s="10">
        <v>0</v>
      </c>
      <c r="R41" s="10">
        <v>-1.35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0.13</v>
      </c>
      <c r="AF41" s="10">
        <v>0</v>
      </c>
      <c r="AG41" s="10">
        <v>0</v>
      </c>
      <c r="AH41" s="10">
        <f t="shared" si="4"/>
        <v>-5.830000000000001</v>
      </c>
    </row>
    <row r="42" spans="1:34" s="6" customFormat="1" ht="11.25" customHeight="1" x14ac:dyDescent="0.2">
      <c r="A42" s="9" t="s">
        <v>72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-0.17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f t="shared" si="4"/>
        <v>-0.17</v>
      </c>
    </row>
    <row r="43" spans="1:34" s="6" customFormat="1" ht="11.25" customHeight="1" x14ac:dyDescent="0.2">
      <c r="A43" s="9" t="s">
        <v>73</v>
      </c>
      <c r="B43" s="10">
        <v>0</v>
      </c>
      <c r="C43" s="10">
        <v>-27.32</v>
      </c>
      <c r="D43" s="10">
        <v>-24.02</v>
      </c>
      <c r="E43" s="10">
        <v>-21.61</v>
      </c>
      <c r="F43" s="10">
        <v>-24.54</v>
      </c>
      <c r="G43" s="10">
        <v>-28.57</v>
      </c>
      <c r="H43" s="10">
        <v>-24.15</v>
      </c>
      <c r="I43" s="10">
        <v>0</v>
      </c>
      <c r="J43" s="10">
        <v>-42.23</v>
      </c>
      <c r="K43" s="10">
        <v>-66.17</v>
      </c>
      <c r="L43" s="10">
        <v>-24.31</v>
      </c>
      <c r="M43" s="10">
        <v>-18.329999999999998</v>
      </c>
      <c r="N43" s="10">
        <v>0</v>
      </c>
      <c r="O43" s="10">
        <v>-7.25</v>
      </c>
      <c r="P43" s="10">
        <v>-6.94</v>
      </c>
      <c r="Q43" s="10">
        <v>-7</v>
      </c>
      <c r="R43" s="10">
        <v>-7.2</v>
      </c>
      <c r="S43" s="10">
        <v>-8.99</v>
      </c>
      <c r="T43" s="10">
        <v>-10.28</v>
      </c>
      <c r="U43" s="10">
        <v>-9.24</v>
      </c>
      <c r="V43" s="10">
        <v>-17.77</v>
      </c>
      <c r="W43" s="10">
        <v>-9.59</v>
      </c>
      <c r="X43" s="10">
        <v>-9.41</v>
      </c>
      <c r="Y43" s="10">
        <v>-8.32</v>
      </c>
      <c r="Z43" s="10">
        <v>-8.89</v>
      </c>
      <c r="AA43" s="10">
        <v>-10.02</v>
      </c>
      <c r="AB43" s="10">
        <v>-9.15</v>
      </c>
      <c r="AC43" s="10">
        <v>-9.5399999999999991</v>
      </c>
      <c r="AD43" s="10">
        <v>-8.7799999999999994</v>
      </c>
      <c r="AE43" s="10">
        <v>-11.23</v>
      </c>
      <c r="AF43" s="10">
        <v>-9.7899999999999991</v>
      </c>
      <c r="AG43" s="10">
        <v>-10.35</v>
      </c>
      <c r="AH43" s="10">
        <f t="shared" si="4"/>
        <v>-480.98999999999995</v>
      </c>
    </row>
    <row r="44" spans="1:34" s="6" customFormat="1" ht="11.25" customHeight="1" x14ac:dyDescent="0.2">
      <c r="A44" s="9" t="s">
        <v>74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-10.039999999999999</v>
      </c>
      <c r="AE44" s="10">
        <v>-9.2899999999999991</v>
      </c>
      <c r="AF44" s="10">
        <v>-4.8899999999999997</v>
      </c>
      <c r="AG44" s="10">
        <v>-3.11</v>
      </c>
      <c r="AH44" s="10">
        <f t="shared" si="4"/>
        <v>-27.33</v>
      </c>
    </row>
    <row r="45" spans="1:34" s="6" customFormat="1" ht="11.25" customHeight="1" x14ac:dyDescent="0.2">
      <c r="A45" s="11" t="s">
        <v>75</v>
      </c>
      <c r="B45" s="12">
        <f t="shared" ref="B45:AH45" si="5">SUM(B39:B44)</f>
        <v>-200</v>
      </c>
      <c r="C45" s="12">
        <f t="shared" si="5"/>
        <v>-27.32</v>
      </c>
      <c r="D45" s="12">
        <f t="shared" si="5"/>
        <v>-24.02</v>
      </c>
      <c r="E45" s="12">
        <f t="shared" si="5"/>
        <v>-21.61</v>
      </c>
      <c r="F45" s="12">
        <f t="shared" si="5"/>
        <v>-24.54</v>
      </c>
      <c r="G45" s="12">
        <f t="shared" si="5"/>
        <v>-28.57</v>
      </c>
      <c r="H45" s="12">
        <f t="shared" si="5"/>
        <v>-24.15</v>
      </c>
      <c r="I45" s="12">
        <f t="shared" si="5"/>
        <v>0</v>
      </c>
      <c r="J45" s="12">
        <f t="shared" si="5"/>
        <v>-42.23</v>
      </c>
      <c r="K45" s="12">
        <f t="shared" si="5"/>
        <v>-66.17</v>
      </c>
      <c r="L45" s="12">
        <f t="shared" si="5"/>
        <v>-2351.48</v>
      </c>
      <c r="M45" s="12">
        <f t="shared" si="5"/>
        <v>-18.329999999999998</v>
      </c>
      <c r="N45" s="12">
        <f t="shared" si="5"/>
        <v>-221.07</v>
      </c>
      <c r="O45" s="12">
        <f t="shared" si="5"/>
        <v>-11.86</v>
      </c>
      <c r="P45" s="12">
        <f t="shared" si="5"/>
        <v>37.700000000000003</v>
      </c>
      <c r="Q45" s="12">
        <f t="shared" si="5"/>
        <v>-7</v>
      </c>
      <c r="R45" s="12">
        <f t="shared" si="5"/>
        <v>-8.5500000000000007</v>
      </c>
      <c r="S45" s="12">
        <f t="shared" si="5"/>
        <v>429.18</v>
      </c>
      <c r="T45" s="12">
        <f t="shared" si="5"/>
        <v>252.35</v>
      </c>
      <c r="U45" s="12">
        <f t="shared" si="5"/>
        <v>281.27999999999997</v>
      </c>
      <c r="V45" s="12">
        <f t="shared" si="5"/>
        <v>125.53000000000002</v>
      </c>
      <c r="W45" s="12">
        <f t="shared" si="5"/>
        <v>-271.86999999999995</v>
      </c>
      <c r="X45" s="12">
        <f t="shared" si="5"/>
        <v>556.38</v>
      </c>
      <c r="Y45" s="12">
        <f t="shared" si="5"/>
        <v>-3.84</v>
      </c>
      <c r="Z45" s="12">
        <f t="shared" si="5"/>
        <v>-8.89</v>
      </c>
      <c r="AA45" s="12">
        <f t="shared" si="5"/>
        <v>-10.19</v>
      </c>
      <c r="AB45" s="12">
        <f t="shared" si="5"/>
        <v>-213.54</v>
      </c>
      <c r="AC45" s="12">
        <f t="shared" si="5"/>
        <v>-114.38999999999999</v>
      </c>
      <c r="AD45" s="12">
        <f t="shared" si="5"/>
        <v>50.610000000000007</v>
      </c>
      <c r="AE45" s="12">
        <f t="shared" si="5"/>
        <v>-108.45000000000002</v>
      </c>
      <c r="AF45" s="12">
        <f t="shared" si="5"/>
        <v>-14.68</v>
      </c>
      <c r="AG45" s="12">
        <f t="shared" si="5"/>
        <v>-13.459999999999999</v>
      </c>
      <c r="AH45" s="12">
        <f t="shared" si="5"/>
        <v>-2103.1799999999994</v>
      </c>
    </row>
    <row r="46" spans="1:34" s="6" customFormat="1" ht="11.25" customHeight="1" x14ac:dyDescent="0.2">
      <c r="A46" s="14" t="s">
        <v>76</v>
      </c>
      <c r="B46" s="12">
        <f t="shared" ref="B46:AH46" si="6">SUM(B14:B15,B30,B37,B45)</f>
        <v>21606.259999999995</v>
      </c>
      <c r="C46" s="12">
        <f t="shared" si="6"/>
        <v>21319.32</v>
      </c>
      <c r="D46" s="12">
        <f t="shared" si="6"/>
        <v>21767.959999999995</v>
      </c>
      <c r="E46" s="12">
        <f t="shared" si="6"/>
        <v>21330.55</v>
      </c>
      <c r="F46" s="12">
        <f t="shared" si="6"/>
        <v>21391.719999999998</v>
      </c>
      <c r="G46" s="12">
        <f t="shared" si="6"/>
        <v>20493.669999999998</v>
      </c>
      <c r="H46" s="12">
        <f t="shared" si="6"/>
        <v>20389.029999999995</v>
      </c>
      <c r="I46" s="12">
        <f t="shared" si="6"/>
        <v>28769.82</v>
      </c>
      <c r="J46" s="12">
        <f t="shared" si="6"/>
        <v>28029.279999999999</v>
      </c>
      <c r="K46" s="12">
        <f t="shared" si="6"/>
        <v>29224.41</v>
      </c>
      <c r="L46" s="12">
        <f t="shared" si="6"/>
        <v>26786.6</v>
      </c>
      <c r="M46" s="12">
        <f t="shared" si="6"/>
        <v>29300.42</v>
      </c>
      <c r="N46" s="12">
        <f t="shared" si="6"/>
        <v>25028.799999999999</v>
      </c>
      <c r="O46" s="12">
        <f t="shared" si="6"/>
        <v>25233.309999999998</v>
      </c>
      <c r="P46" s="12">
        <f t="shared" si="6"/>
        <v>25441.91</v>
      </c>
      <c r="Q46" s="12">
        <f t="shared" si="6"/>
        <v>25259.149999999998</v>
      </c>
      <c r="R46" s="12">
        <f t="shared" si="6"/>
        <v>25549.59</v>
      </c>
      <c r="S46" s="12">
        <f t="shared" si="6"/>
        <v>20974.55</v>
      </c>
      <c r="T46" s="12">
        <f t="shared" si="6"/>
        <v>22247.3</v>
      </c>
      <c r="U46" s="12">
        <f t="shared" si="6"/>
        <v>23861.55</v>
      </c>
      <c r="V46" s="12">
        <f t="shared" si="6"/>
        <v>25104.02</v>
      </c>
      <c r="W46" s="12">
        <f t="shared" si="6"/>
        <v>24720.910000000003</v>
      </c>
      <c r="X46" s="12">
        <f t="shared" si="6"/>
        <v>25535.100000000002</v>
      </c>
      <c r="Y46" s="12">
        <f t="shared" si="6"/>
        <v>24955.670000000002</v>
      </c>
      <c r="Z46" s="12">
        <f t="shared" si="6"/>
        <v>24998.710000000003</v>
      </c>
      <c r="AA46" s="12">
        <f t="shared" si="6"/>
        <v>24958.760000000002</v>
      </c>
      <c r="AB46" s="12">
        <f t="shared" si="6"/>
        <v>24741.170000000002</v>
      </c>
      <c r="AC46" s="12">
        <f t="shared" si="6"/>
        <v>24993.13</v>
      </c>
      <c r="AD46" s="12">
        <f t="shared" si="6"/>
        <v>25015.56</v>
      </c>
      <c r="AE46" s="12">
        <f t="shared" si="6"/>
        <v>22432.68</v>
      </c>
      <c r="AF46" s="12">
        <f t="shared" si="6"/>
        <v>21822.89</v>
      </c>
      <c r="AG46" s="12">
        <f t="shared" si="6"/>
        <v>23279.410000000003</v>
      </c>
      <c r="AH46" s="12">
        <f t="shared" si="6"/>
        <v>776563.20999999973</v>
      </c>
    </row>
    <row r="47" spans="1:34" s="6" customFormat="1" ht="11.25" customHeight="1" x14ac:dyDescent="0.2">
      <c r="A47" s="15" t="s">
        <v>77</v>
      </c>
      <c r="B47" s="16">
        <f t="shared" ref="B47:AH47" si="7">B46-0</f>
        <v>21606.259999999995</v>
      </c>
      <c r="C47" s="16">
        <f t="shared" si="7"/>
        <v>21319.32</v>
      </c>
      <c r="D47" s="16">
        <f t="shared" si="7"/>
        <v>21767.959999999995</v>
      </c>
      <c r="E47" s="16">
        <f t="shared" si="7"/>
        <v>21330.55</v>
      </c>
      <c r="F47" s="16">
        <f t="shared" si="7"/>
        <v>21391.719999999998</v>
      </c>
      <c r="G47" s="16">
        <f t="shared" si="7"/>
        <v>20493.669999999998</v>
      </c>
      <c r="H47" s="16">
        <f t="shared" si="7"/>
        <v>20389.029999999995</v>
      </c>
      <c r="I47" s="16">
        <f t="shared" si="7"/>
        <v>28769.82</v>
      </c>
      <c r="J47" s="16">
        <f t="shared" si="7"/>
        <v>28029.279999999999</v>
      </c>
      <c r="K47" s="16">
        <f t="shared" si="7"/>
        <v>29224.41</v>
      </c>
      <c r="L47" s="16">
        <f t="shared" si="7"/>
        <v>26786.6</v>
      </c>
      <c r="M47" s="16">
        <f t="shared" si="7"/>
        <v>29300.42</v>
      </c>
      <c r="N47" s="16">
        <f t="shared" si="7"/>
        <v>25028.799999999999</v>
      </c>
      <c r="O47" s="16">
        <f t="shared" si="7"/>
        <v>25233.309999999998</v>
      </c>
      <c r="P47" s="16">
        <f t="shared" si="7"/>
        <v>25441.91</v>
      </c>
      <c r="Q47" s="16">
        <f t="shared" si="7"/>
        <v>25259.149999999998</v>
      </c>
      <c r="R47" s="16">
        <f t="shared" si="7"/>
        <v>25549.59</v>
      </c>
      <c r="S47" s="16">
        <f t="shared" si="7"/>
        <v>20974.55</v>
      </c>
      <c r="T47" s="16">
        <f t="shared" si="7"/>
        <v>22247.3</v>
      </c>
      <c r="U47" s="16">
        <f t="shared" si="7"/>
        <v>23861.55</v>
      </c>
      <c r="V47" s="16">
        <f t="shared" si="7"/>
        <v>25104.02</v>
      </c>
      <c r="W47" s="16">
        <f t="shared" si="7"/>
        <v>24720.910000000003</v>
      </c>
      <c r="X47" s="16">
        <f t="shared" si="7"/>
        <v>25535.100000000002</v>
      </c>
      <c r="Y47" s="16">
        <f t="shared" si="7"/>
        <v>24955.670000000002</v>
      </c>
      <c r="Z47" s="16">
        <f t="shared" si="7"/>
        <v>24998.710000000003</v>
      </c>
      <c r="AA47" s="16">
        <f t="shared" si="7"/>
        <v>24958.760000000002</v>
      </c>
      <c r="AB47" s="16">
        <f t="shared" si="7"/>
        <v>24741.170000000002</v>
      </c>
      <c r="AC47" s="16">
        <f t="shared" si="7"/>
        <v>24993.13</v>
      </c>
      <c r="AD47" s="16">
        <f t="shared" si="7"/>
        <v>25015.56</v>
      </c>
      <c r="AE47" s="16">
        <f t="shared" si="7"/>
        <v>22432.68</v>
      </c>
      <c r="AF47" s="16">
        <f t="shared" si="7"/>
        <v>21822.89</v>
      </c>
      <c r="AG47" s="16">
        <f t="shared" si="7"/>
        <v>23279.410000000003</v>
      </c>
      <c r="AH47" s="16">
        <f t="shared" si="7"/>
        <v>776563.20999999973</v>
      </c>
    </row>
    <row r="48" spans="1:34" s="6" customFormat="1" ht="11.25" customHeight="1" x14ac:dyDescent="0.2">
      <c r="A48" s="7" t="s">
        <v>78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</row>
    <row r="49" spans="1:34" s="6" customFormat="1" ht="11.25" customHeight="1" x14ac:dyDescent="0.2">
      <c r="A49" s="8" t="s">
        <v>79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</row>
    <row r="50" spans="1:34" s="6" customFormat="1" ht="11.25" customHeight="1" x14ac:dyDescent="0.2">
      <c r="A50" s="9" t="s">
        <v>80</v>
      </c>
      <c r="B50" s="10">
        <v>917.85</v>
      </c>
      <c r="C50" s="10">
        <v>917.85</v>
      </c>
      <c r="D50" s="10">
        <v>917.85</v>
      </c>
      <c r="E50" s="10">
        <v>917.85</v>
      </c>
      <c r="F50" s="10">
        <v>0</v>
      </c>
      <c r="G50" s="10">
        <v>1835.7</v>
      </c>
      <c r="H50" s="10">
        <v>917.85</v>
      </c>
      <c r="I50" s="10">
        <v>917.85</v>
      </c>
      <c r="J50" s="10">
        <v>917.85</v>
      </c>
      <c r="K50" s="10">
        <v>480.78</v>
      </c>
      <c r="L50" s="10">
        <v>874.14</v>
      </c>
      <c r="M50" s="10">
        <v>874.13</v>
      </c>
      <c r="N50" s="10">
        <v>917.17</v>
      </c>
      <c r="O50" s="10">
        <v>917.17</v>
      </c>
      <c r="P50" s="10">
        <v>917.17</v>
      </c>
      <c r="Q50" s="10">
        <v>917.17</v>
      </c>
      <c r="R50" s="10">
        <v>917.17</v>
      </c>
      <c r="S50" s="10">
        <v>971.17</v>
      </c>
      <c r="T50" s="10">
        <v>971.17</v>
      </c>
      <c r="U50" s="10">
        <v>971.17</v>
      </c>
      <c r="V50" s="10">
        <v>971.17</v>
      </c>
      <c r="W50" s="10">
        <v>971.17</v>
      </c>
      <c r="X50" s="10">
        <v>971.17</v>
      </c>
      <c r="Y50" s="10">
        <v>971.17</v>
      </c>
      <c r="Z50" s="10">
        <v>1223.4100000000001</v>
      </c>
      <c r="AA50" s="10">
        <v>1201.79</v>
      </c>
      <c r="AB50" s="10">
        <v>1201.79</v>
      </c>
      <c r="AC50" s="10">
        <v>1201.79</v>
      </c>
      <c r="AD50" s="10">
        <v>1201.79</v>
      </c>
      <c r="AE50" s="10">
        <v>1201.79</v>
      </c>
      <c r="AF50" s="10">
        <v>1201.79</v>
      </c>
      <c r="AG50" s="10">
        <v>1201.79</v>
      </c>
      <c r="AH50" s="10">
        <f>SUM(B50:AG50)</f>
        <v>31509.679999999997</v>
      </c>
    </row>
    <row r="51" spans="1:34" s="6" customFormat="1" ht="11.25" customHeight="1" x14ac:dyDescent="0.2">
      <c r="A51" s="9" t="s">
        <v>81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71.86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10">
        <v>0</v>
      </c>
      <c r="AE51" s="10">
        <v>0</v>
      </c>
      <c r="AF51" s="10">
        <v>0</v>
      </c>
      <c r="AG51" s="10">
        <v>0</v>
      </c>
      <c r="AH51" s="10">
        <f>SUM(B51:AG51)</f>
        <v>71.86</v>
      </c>
    </row>
    <row r="52" spans="1:34" s="6" customFormat="1" ht="11.25" customHeight="1" x14ac:dyDescent="0.2">
      <c r="A52" s="9" t="s">
        <v>82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270.01</v>
      </c>
      <c r="T52" s="10">
        <v>0</v>
      </c>
      <c r="U52" s="10">
        <v>0</v>
      </c>
      <c r="V52" s="10">
        <v>0</v>
      </c>
      <c r="W52" s="10">
        <v>2347.41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0">
        <f>SUM(B52:AG52)</f>
        <v>2617.42</v>
      </c>
    </row>
    <row r="53" spans="1:34" s="6" customFormat="1" ht="11.25" customHeight="1" x14ac:dyDescent="0.2">
      <c r="A53" s="11" t="s">
        <v>83</v>
      </c>
      <c r="B53" s="12">
        <f t="shared" ref="B53:AH53" si="8">SUM(B50:B52)</f>
        <v>917.85</v>
      </c>
      <c r="C53" s="12">
        <f t="shared" si="8"/>
        <v>917.85</v>
      </c>
      <c r="D53" s="12">
        <f t="shared" si="8"/>
        <v>917.85</v>
      </c>
      <c r="E53" s="12">
        <f t="shared" si="8"/>
        <v>917.85</v>
      </c>
      <c r="F53" s="12">
        <f t="shared" si="8"/>
        <v>0</v>
      </c>
      <c r="G53" s="12">
        <f t="shared" si="8"/>
        <v>1835.7</v>
      </c>
      <c r="H53" s="12">
        <f t="shared" si="8"/>
        <v>917.85</v>
      </c>
      <c r="I53" s="12">
        <f t="shared" si="8"/>
        <v>917.85</v>
      </c>
      <c r="J53" s="12">
        <f t="shared" si="8"/>
        <v>917.85</v>
      </c>
      <c r="K53" s="12">
        <f t="shared" si="8"/>
        <v>552.64</v>
      </c>
      <c r="L53" s="12">
        <f t="shared" si="8"/>
        <v>874.14</v>
      </c>
      <c r="M53" s="12">
        <f t="shared" si="8"/>
        <v>874.13</v>
      </c>
      <c r="N53" s="12">
        <f t="shared" si="8"/>
        <v>917.17</v>
      </c>
      <c r="O53" s="12">
        <f t="shared" si="8"/>
        <v>917.17</v>
      </c>
      <c r="P53" s="12">
        <f t="shared" si="8"/>
        <v>917.17</v>
      </c>
      <c r="Q53" s="12">
        <f t="shared" si="8"/>
        <v>917.17</v>
      </c>
      <c r="R53" s="12">
        <f t="shared" si="8"/>
        <v>917.17</v>
      </c>
      <c r="S53" s="12">
        <f t="shared" si="8"/>
        <v>1241.1799999999998</v>
      </c>
      <c r="T53" s="12">
        <f t="shared" si="8"/>
        <v>971.17</v>
      </c>
      <c r="U53" s="12">
        <f t="shared" si="8"/>
        <v>971.17</v>
      </c>
      <c r="V53" s="12">
        <f t="shared" si="8"/>
        <v>971.17</v>
      </c>
      <c r="W53" s="12">
        <f t="shared" si="8"/>
        <v>3318.58</v>
      </c>
      <c r="X53" s="12">
        <f t="shared" si="8"/>
        <v>971.17</v>
      </c>
      <c r="Y53" s="12">
        <f t="shared" si="8"/>
        <v>971.17</v>
      </c>
      <c r="Z53" s="12">
        <f t="shared" si="8"/>
        <v>1223.4100000000001</v>
      </c>
      <c r="AA53" s="12">
        <f t="shared" si="8"/>
        <v>1201.79</v>
      </c>
      <c r="AB53" s="12">
        <f t="shared" si="8"/>
        <v>1201.79</v>
      </c>
      <c r="AC53" s="12">
        <f t="shared" si="8"/>
        <v>1201.79</v>
      </c>
      <c r="AD53" s="12">
        <f t="shared" si="8"/>
        <v>1201.79</v>
      </c>
      <c r="AE53" s="12">
        <f t="shared" si="8"/>
        <v>1201.79</v>
      </c>
      <c r="AF53" s="12">
        <f t="shared" si="8"/>
        <v>1201.79</v>
      </c>
      <c r="AG53" s="12">
        <f t="shared" si="8"/>
        <v>1201.79</v>
      </c>
      <c r="AH53" s="12">
        <f t="shared" si="8"/>
        <v>34198.959999999999</v>
      </c>
    </row>
    <row r="54" spans="1:34" s="6" customFormat="1" ht="11.25" customHeight="1" x14ac:dyDescent="0.2">
      <c r="A54" s="8" t="s">
        <v>84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</row>
    <row r="55" spans="1:34" s="6" customFormat="1" ht="11.25" customHeight="1" x14ac:dyDescent="0.2">
      <c r="A55" s="9" t="s">
        <v>85</v>
      </c>
      <c r="B55" s="10">
        <v>2616.16</v>
      </c>
      <c r="C55" s="10">
        <v>1857.18</v>
      </c>
      <c r="D55" s="10">
        <v>1857.18</v>
      </c>
      <c r="E55" s="10">
        <v>1857.18</v>
      </c>
      <c r="F55" s="10">
        <v>0</v>
      </c>
      <c r="G55" s="10">
        <v>3714.36</v>
      </c>
      <c r="H55" s="10">
        <v>1857.22</v>
      </c>
      <c r="I55" s="10">
        <v>1926</v>
      </c>
      <c r="J55" s="10">
        <v>0.99</v>
      </c>
      <c r="K55" s="10">
        <v>3852</v>
      </c>
      <c r="L55" s="10">
        <v>1926</v>
      </c>
      <c r="M55" s="10">
        <v>-7729.82</v>
      </c>
      <c r="N55" s="10">
        <v>1926</v>
      </c>
      <c r="O55" s="10">
        <v>1926</v>
      </c>
      <c r="P55" s="10">
        <v>1926</v>
      </c>
      <c r="Q55" s="10">
        <v>1926</v>
      </c>
      <c r="R55" s="10">
        <v>1926</v>
      </c>
      <c r="S55" s="10">
        <v>1926</v>
      </c>
      <c r="T55" s="10">
        <v>1926</v>
      </c>
      <c r="U55" s="10">
        <v>1383.47</v>
      </c>
      <c r="V55" s="10">
        <v>1383.47</v>
      </c>
      <c r="W55" s="10">
        <v>1383.47</v>
      </c>
      <c r="X55" s="10">
        <v>1383.47</v>
      </c>
      <c r="Y55" s="10">
        <v>-6980.26</v>
      </c>
      <c r="Z55" s="10">
        <v>1383.47</v>
      </c>
      <c r="AA55" s="10">
        <v>1383.47</v>
      </c>
      <c r="AB55" s="10">
        <v>1383.47</v>
      </c>
      <c r="AC55" s="10">
        <v>1383.47</v>
      </c>
      <c r="AD55" s="10">
        <v>1383.47</v>
      </c>
      <c r="AE55" s="10">
        <v>1383.47</v>
      </c>
      <c r="AF55" s="10">
        <v>1383.6</v>
      </c>
      <c r="AG55" s="10">
        <v>857.46</v>
      </c>
      <c r="AH55" s="10">
        <f>SUM(B55:AG55)</f>
        <v>36311.950000000012</v>
      </c>
    </row>
    <row r="56" spans="1:34" s="6" customFormat="1" ht="11.25" customHeight="1" x14ac:dyDescent="0.2">
      <c r="A56" s="9" t="s">
        <v>86</v>
      </c>
      <c r="B56" s="10">
        <v>282.99</v>
      </c>
      <c r="C56" s="10">
        <v>282.99</v>
      </c>
      <c r="D56" s="10">
        <v>282.99</v>
      </c>
      <c r="E56" s="10">
        <v>282.99</v>
      </c>
      <c r="F56" s="10">
        <v>0</v>
      </c>
      <c r="G56" s="10">
        <v>565.98</v>
      </c>
      <c r="H56" s="10">
        <v>282.99</v>
      </c>
      <c r="I56" s="10">
        <v>324.69</v>
      </c>
      <c r="J56" s="10">
        <v>0</v>
      </c>
      <c r="K56" s="10">
        <v>649.38</v>
      </c>
      <c r="L56" s="10">
        <v>324.69</v>
      </c>
      <c r="M56" s="10">
        <v>-1153.1099999999999</v>
      </c>
      <c r="N56" s="10">
        <v>324.69</v>
      </c>
      <c r="O56" s="10">
        <v>324.69</v>
      </c>
      <c r="P56" s="10">
        <v>324.69</v>
      </c>
      <c r="Q56" s="10">
        <v>324.69</v>
      </c>
      <c r="R56" s="10">
        <v>324.69</v>
      </c>
      <c r="S56" s="10">
        <v>324.69</v>
      </c>
      <c r="T56" s="10">
        <v>324.69</v>
      </c>
      <c r="U56" s="10">
        <v>284.70999999999998</v>
      </c>
      <c r="V56" s="10">
        <v>284.70999999999998</v>
      </c>
      <c r="W56" s="10">
        <v>284.70999999999998</v>
      </c>
      <c r="X56" s="10">
        <v>284.70999999999998</v>
      </c>
      <c r="Y56" s="10">
        <v>-1230.81</v>
      </c>
      <c r="Z56" s="10">
        <v>284.70999999999998</v>
      </c>
      <c r="AA56" s="10">
        <v>284.70999999999998</v>
      </c>
      <c r="AB56" s="10">
        <v>284.70999999999998</v>
      </c>
      <c r="AC56" s="10">
        <v>284.70999999999998</v>
      </c>
      <c r="AD56" s="10">
        <v>284.70999999999998</v>
      </c>
      <c r="AE56" s="10">
        <v>284.70999999999998</v>
      </c>
      <c r="AF56" s="10">
        <v>284.70999999999998</v>
      </c>
      <c r="AG56" s="10">
        <v>306.14</v>
      </c>
      <c r="AH56" s="10">
        <f>SUM(B56:AG56)</f>
        <v>6606.5500000000011</v>
      </c>
    </row>
    <row r="57" spans="1:34" s="6" customFormat="1" ht="11.25" customHeight="1" x14ac:dyDescent="0.2">
      <c r="A57" s="9" t="s">
        <v>87</v>
      </c>
      <c r="B57" s="10">
        <v>301.31</v>
      </c>
      <c r="C57" s="10">
        <v>301.31</v>
      </c>
      <c r="D57" s="10">
        <v>301.31</v>
      </c>
      <c r="E57" s="10">
        <v>301.31</v>
      </c>
      <c r="F57" s="10">
        <v>0</v>
      </c>
      <c r="G57" s="10">
        <v>602.62</v>
      </c>
      <c r="H57" s="10">
        <v>301.31</v>
      </c>
      <c r="I57" s="10">
        <v>251.01</v>
      </c>
      <c r="J57" s="10">
        <v>0</v>
      </c>
      <c r="K57" s="10">
        <v>502.02</v>
      </c>
      <c r="L57" s="10">
        <v>251.01</v>
      </c>
      <c r="M57" s="10">
        <v>-1128.32</v>
      </c>
      <c r="N57" s="10">
        <v>251.01</v>
      </c>
      <c r="O57" s="10">
        <v>251.01</v>
      </c>
      <c r="P57" s="10">
        <v>251.01</v>
      </c>
      <c r="Q57" s="10">
        <v>251.01</v>
      </c>
      <c r="R57" s="10">
        <v>251.01</v>
      </c>
      <c r="S57" s="10">
        <v>251.01</v>
      </c>
      <c r="T57" s="10">
        <v>251.01</v>
      </c>
      <c r="U57" s="10">
        <v>285.02999999999997</v>
      </c>
      <c r="V57" s="10">
        <v>285.02999999999997</v>
      </c>
      <c r="W57" s="10">
        <v>285.02999999999997</v>
      </c>
      <c r="X57" s="10">
        <v>285.02999999999997</v>
      </c>
      <c r="Y57" s="10">
        <v>-1019.68</v>
      </c>
      <c r="Z57" s="10">
        <v>285.02999999999997</v>
      </c>
      <c r="AA57" s="10">
        <v>285.02999999999997</v>
      </c>
      <c r="AB57" s="10">
        <v>285.02999999999997</v>
      </c>
      <c r="AC57" s="10">
        <v>285.02999999999997</v>
      </c>
      <c r="AD57" s="10">
        <v>285.02999999999997</v>
      </c>
      <c r="AE57" s="10">
        <v>285.02999999999997</v>
      </c>
      <c r="AF57" s="10">
        <v>285.02999999999997</v>
      </c>
      <c r="AG57" s="10">
        <v>300.77999999999997</v>
      </c>
      <c r="AH57" s="10">
        <f>SUM(B57:AG57)</f>
        <v>6158.3899999999985</v>
      </c>
    </row>
    <row r="58" spans="1:34" s="6" customFormat="1" ht="11.25" customHeight="1" x14ac:dyDescent="0.2">
      <c r="A58" s="9" t="s">
        <v>88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-32.93</v>
      </c>
      <c r="H58" s="10">
        <v>-31.64</v>
      </c>
      <c r="I58" s="10">
        <v>5.26</v>
      </c>
      <c r="J58" s="10">
        <v>24</v>
      </c>
      <c r="K58" s="10">
        <v>29.63</v>
      </c>
      <c r="L58" s="10">
        <v>60</v>
      </c>
      <c r="M58" s="10">
        <v>54</v>
      </c>
      <c r="N58" s="10">
        <v>30</v>
      </c>
      <c r="O58" s="10">
        <v>27.83</v>
      </c>
      <c r="P58" s="10">
        <v>36</v>
      </c>
      <c r="Q58" s="10">
        <v>36</v>
      </c>
      <c r="R58" s="10">
        <v>36</v>
      </c>
      <c r="S58" s="10">
        <v>36</v>
      </c>
      <c r="T58" s="10">
        <v>12</v>
      </c>
      <c r="U58" s="10">
        <v>18</v>
      </c>
      <c r="V58" s="10">
        <v>0</v>
      </c>
      <c r="W58" s="10">
        <v>30</v>
      </c>
      <c r="X58" s="10">
        <v>30</v>
      </c>
      <c r="Y58" s="10">
        <v>24</v>
      </c>
      <c r="Z58" s="10">
        <v>30</v>
      </c>
      <c r="AA58" s="10">
        <v>30</v>
      </c>
      <c r="AB58" s="10">
        <v>24</v>
      </c>
      <c r="AC58" s="10">
        <v>18</v>
      </c>
      <c r="AD58" s="10">
        <v>18</v>
      </c>
      <c r="AE58" s="10">
        <v>0</v>
      </c>
      <c r="AF58" s="10">
        <v>0</v>
      </c>
      <c r="AG58" s="10">
        <v>0</v>
      </c>
      <c r="AH58" s="10">
        <f>SUM(B58:AG58)</f>
        <v>544.15</v>
      </c>
    </row>
    <row r="59" spans="1:34" s="6" customFormat="1" ht="11.25" customHeight="1" x14ac:dyDescent="0.2">
      <c r="A59" s="11" t="s">
        <v>89</v>
      </c>
      <c r="B59" s="12">
        <f t="shared" ref="B59:AH59" si="9">SUM(B55:B58)</f>
        <v>3200.4599999999996</v>
      </c>
      <c r="C59" s="12">
        <f t="shared" si="9"/>
        <v>2441.48</v>
      </c>
      <c r="D59" s="12">
        <f t="shared" si="9"/>
        <v>2441.48</v>
      </c>
      <c r="E59" s="12">
        <f t="shared" si="9"/>
        <v>2441.48</v>
      </c>
      <c r="F59" s="12">
        <f t="shared" si="9"/>
        <v>0</v>
      </c>
      <c r="G59" s="12">
        <f t="shared" si="9"/>
        <v>4850.03</v>
      </c>
      <c r="H59" s="12">
        <f t="shared" si="9"/>
        <v>2409.88</v>
      </c>
      <c r="I59" s="12">
        <f t="shared" si="9"/>
        <v>2506.96</v>
      </c>
      <c r="J59" s="12">
        <f t="shared" si="9"/>
        <v>24.99</v>
      </c>
      <c r="K59" s="12">
        <f t="shared" si="9"/>
        <v>5033.03</v>
      </c>
      <c r="L59" s="12">
        <f t="shared" si="9"/>
        <v>2561.6999999999998</v>
      </c>
      <c r="M59" s="12">
        <f t="shared" si="9"/>
        <v>-9957.25</v>
      </c>
      <c r="N59" s="12">
        <f t="shared" si="9"/>
        <v>2531.6999999999998</v>
      </c>
      <c r="O59" s="12">
        <f t="shared" si="9"/>
        <v>2529.5299999999997</v>
      </c>
      <c r="P59" s="12">
        <f t="shared" si="9"/>
        <v>2537.6999999999998</v>
      </c>
      <c r="Q59" s="12">
        <f t="shared" si="9"/>
        <v>2537.6999999999998</v>
      </c>
      <c r="R59" s="12">
        <f t="shared" si="9"/>
        <v>2537.6999999999998</v>
      </c>
      <c r="S59" s="12">
        <f t="shared" si="9"/>
        <v>2537.6999999999998</v>
      </c>
      <c r="T59" s="12">
        <f t="shared" si="9"/>
        <v>2513.6999999999998</v>
      </c>
      <c r="U59" s="12">
        <f t="shared" si="9"/>
        <v>1971.21</v>
      </c>
      <c r="V59" s="12">
        <f t="shared" si="9"/>
        <v>1953.21</v>
      </c>
      <c r="W59" s="12">
        <f t="shared" si="9"/>
        <v>1983.21</v>
      </c>
      <c r="X59" s="12">
        <f t="shared" si="9"/>
        <v>1983.21</v>
      </c>
      <c r="Y59" s="12">
        <f t="shared" si="9"/>
        <v>-9206.75</v>
      </c>
      <c r="Z59" s="12">
        <f t="shared" si="9"/>
        <v>1983.21</v>
      </c>
      <c r="AA59" s="12">
        <f t="shared" si="9"/>
        <v>1983.21</v>
      </c>
      <c r="AB59" s="12">
        <f t="shared" si="9"/>
        <v>1977.21</v>
      </c>
      <c r="AC59" s="12">
        <f t="shared" si="9"/>
        <v>1971.21</v>
      </c>
      <c r="AD59" s="12">
        <f t="shared" si="9"/>
        <v>1971.21</v>
      </c>
      <c r="AE59" s="12">
        <f t="shared" si="9"/>
        <v>1953.21</v>
      </c>
      <c r="AF59" s="12">
        <f t="shared" si="9"/>
        <v>1953.34</v>
      </c>
      <c r="AG59" s="12">
        <f t="shared" si="9"/>
        <v>1464.3799999999999</v>
      </c>
      <c r="AH59" s="12">
        <f t="shared" si="9"/>
        <v>49621.040000000015</v>
      </c>
    </row>
    <row r="60" spans="1:34" s="6" customFormat="1" ht="11.25" customHeight="1" x14ac:dyDescent="0.2">
      <c r="A60" s="8" t="s">
        <v>90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</row>
    <row r="61" spans="1:34" s="6" customFormat="1" ht="11.25" customHeight="1" x14ac:dyDescent="0.2">
      <c r="A61" s="9" t="s">
        <v>91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  <c r="AB61" s="10">
        <v>0</v>
      </c>
      <c r="AC61" s="10">
        <v>0</v>
      </c>
      <c r="AD61" s="10">
        <v>1.26</v>
      </c>
      <c r="AE61" s="10">
        <v>1.39</v>
      </c>
      <c r="AF61" s="10">
        <v>1.39</v>
      </c>
      <c r="AG61" s="10">
        <v>1.39</v>
      </c>
      <c r="AH61" s="10">
        <f t="shared" ref="AH61:AH76" si="10">SUM(B61:AG61)</f>
        <v>5.43</v>
      </c>
    </row>
    <row r="62" spans="1:34" s="6" customFormat="1" ht="11.25" customHeight="1" x14ac:dyDescent="0.2">
      <c r="A62" s="9" t="s">
        <v>92</v>
      </c>
      <c r="B62" s="10">
        <v>339.64</v>
      </c>
      <c r="C62" s="10">
        <v>458.67</v>
      </c>
      <c r="D62" s="10">
        <v>318.39999999999998</v>
      </c>
      <c r="E62" s="10">
        <v>251.92</v>
      </c>
      <c r="F62" s="10">
        <v>228.28</v>
      </c>
      <c r="G62" s="10">
        <v>238.64</v>
      </c>
      <c r="H62" s="10">
        <v>237.84</v>
      </c>
      <c r="I62" s="10">
        <v>484.63</v>
      </c>
      <c r="J62" s="10">
        <v>635.53</v>
      </c>
      <c r="K62" s="10">
        <v>827.64</v>
      </c>
      <c r="L62" s="10">
        <v>496.12</v>
      </c>
      <c r="M62" s="10">
        <v>391.86</v>
      </c>
      <c r="N62" s="10">
        <v>279.16000000000003</v>
      </c>
      <c r="O62" s="10">
        <v>193.49</v>
      </c>
      <c r="P62" s="10">
        <v>311.94</v>
      </c>
      <c r="Q62" s="10">
        <v>248.11</v>
      </c>
      <c r="R62" s="10">
        <v>273.58999999999997</v>
      </c>
      <c r="S62" s="10">
        <v>545.07000000000005</v>
      </c>
      <c r="T62" s="10">
        <v>182.45</v>
      </c>
      <c r="U62" s="10">
        <v>277.04000000000002</v>
      </c>
      <c r="V62" s="10">
        <v>580.33000000000004</v>
      </c>
      <c r="W62" s="10">
        <v>387.85</v>
      </c>
      <c r="X62" s="10">
        <v>328.3</v>
      </c>
      <c r="Y62" s="10">
        <v>542.34</v>
      </c>
      <c r="Z62" s="10">
        <v>310.85000000000002</v>
      </c>
      <c r="AA62" s="10">
        <v>381.04</v>
      </c>
      <c r="AB62" s="10">
        <v>712.81</v>
      </c>
      <c r="AC62" s="10">
        <v>255.97</v>
      </c>
      <c r="AD62" s="10">
        <v>261.83</v>
      </c>
      <c r="AE62" s="10">
        <v>262.38</v>
      </c>
      <c r="AF62" s="10">
        <v>290.63</v>
      </c>
      <c r="AG62" s="10">
        <v>373.67</v>
      </c>
      <c r="AH62" s="10">
        <f t="shared" si="10"/>
        <v>11908.019999999997</v>
      </c>
    </row>
    <row r="63" spans="1:34" s="6" customFormat="1" ht="11.25" customHeight="1" x14ac:dyDescent="0.2">
      <c r="A63" s="9" t="s">
        <v>93</v>
      </c>
      <c r="B63" s="10">
        <v>206.92</v>
      </c>
      <c r="C63" s="10">
        <v>195.89</v>
      </c>
      <c r="D63" s="10">
        <v>203.12</v>
      </c>
      <c r="E63" s="10">
        <v>399.61</v>
      </c>
      <c r="F63" s="10">
        <v>202.98</v>
      </c>
      <c r="G63" s="10">
        <v>0</v>
      </c>
      <c r="H63" s="10">
        <v>459.95</v>
      </c>
      <c r="I63" s="10">
        <v>15.34</v>
      </c>
      <c r="J63" s="10">
        <v>0</v>
      </c>
      <c r="K63" s="10">
        <v>236.1</v>
      </c>
      <c r="L63" s="10">
        <v>234.24</v>
      </c>
      <c r="M63" s="10">
        <v>-743.93</v>
      </c>
      <c r="N63" s="10">
        <v>15.34</v>
      </c>
      <c r="O63" s="10">
        <v>192.76</v>
      </c>
      <c r="P63" s="10">
        <v>210.26</v>
      </c>
      <c r="Q63" s="10">
        <v>405.91</v>
      </c>
      <c r="R63" s="10">
        <v>15.68</v>
      </c>
      <c r="S63" s="10">
        <v>212.87</v>
      </c>
      <c r="T63" s="10">
        <v>15.68</v>
      </c>
      <c r="U63" s="10">
        <v>281.22000000000003</v>
      </c>
      <c r="V63" s="10">
        <v>293.92</v>
      </c>
      <c r="W63" s="10">
        <v>262.7</v>
      </c>
      <c r="X63" s="10">
        <v>15.68</v>
      </c>
      <c r="Y63" s="10">
        <v>-643.99</v>
      </c>
      <c r="Z63" s="10">
        <v>15.68</v>
      </c>
      <c r="AA63" s="10">
        <v>15.68</v>
      </c>
      <c r="AB63" s="10">
        <v>234.2</v>
      </c>
      <c r="AC63" s="10">
        <v>0</v>
      </c>
      <c r="AD63" s="10">
        <v>270.18</v>
      </c>
      <c r="AE63" s="10">
        <v>546.07000000000005</v>
      </c>
      <c r="AF63" s="10">
        <v>15.68</v>
      </c>
      <c r="AG63" s="10">
        <v>319.06</v>
      </c>
      <c r="AH63" s="10">
        <f t="shared" si="10"/>
        <v>4104.7999999999984</v>
      </c>
    </row>
    <row r="64" spans="1:34" s="6" customFormat="1" ht="11.25" customHeight="1" x14ac:dyDescent="0.2">
      <c r="A64" s="9" t="s">
        <v>94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56.75</v>
      </c>
      <c r="T64" s="10">
        <v>0</v>
      </c>
      <c r="U64" s="10">
        <v>12.84</v>
      </c>
      <c r="V64" s="10">
        <v>14.03</v>
      </c>
      <c r="W64" s="10">
        <v>0</v>
      </c>
      <c r="X64" s="10">
        <v>18.29</v>
      </c>
      <c r="Y64" s="10">
        <v>-8.44</v>
      </c>
      <c r="Z64" s="10">
        <v>0</v>
      </c>
      <c r="AA64" s="10">
        <v>0</v>
      </c>
      <c r="AB64" s="10">
        <v>57.52</v>
      </c>
      <c r="AC64" s="10">
        <v>0</v>
      </c>
      <c r="AD64" s="10">
        <v>14.61</v>
      </c>
      <c r="AE64" s="10">
        <v>33.64</v>
      </c>
      <c r="AF64" s="10">
        <v>9.0299999999999994</v>
      </c>
      <c r="AG64" s="10">
        <v>17.04</v>
      </c>
      <c r="AH64" s="10">
        <f t="shared" si="10"/>
        <v>225.31</v>
      </c>
    </row>
    <row r="65" spans="1:34" s="6" customFormat="1" ht="11.25" customHeight="1" x14ac:dyDescent="0.2">
      <c r="A65" s="9" t="s">
        <v>95</v>
      </c>
      <c r="B65" s="10">
        <v>0</v>
      </c>
      <c r="C65" s="10">
        <v>-411.09</v>
      </c>
      <c r="D65" s="10">
        <v>-168.69</v>
      </c>
      <c r="E65" s="10">
        <v>-216.23</v>
      </c>
      <c r="F65" s="10">
        <v>-78.930000000000007</v>
      </c>
      <c r="G65" s="10">
        <v>-50.88</v>
      </c>
      <c r="H65" s="10">
        <v>0</v>
      </c>
      <c r="I65" s="10">
        <v>0</v>
      </c>
      <c r="J65" s="10">
        <v>-75.41</v>
      </c>
      <c r="K65" s="10">
        <v>-597.02</v>
      </c>
      <c r="L65" s="10">
        <v>-478.24</v>
      </c>
      <c r="M65" s="10">
        <v>-234.97</v>
      </c>
      <c r="N65" s="10">
        <v>-434.3</v>
      </c>
      <c r="O65" s="10">
        <v>0</v>
      </c>
      <c r="P65" s="10">
        <v>-484.58</v>
      </c>
      <c r="Q65" s="10">
        <v>0</v>
      </c>
      <c r="R65" s="10">
        <v>-391.16</v>
      </c>
      <c r="S65" s="10">
        <v>-20.23</v>
      </c>
      <c r="T65" s="10">
        <v>0</v>
      </c>
      <c r="U65" s="10">
        <v>-227.98</v>
      </c>
      <c r="V65" s="10">
        <v>-176.05</v>
      </c>
      <c r="W65" s="10">
        <v>-212.11</v>
      </c>
      <c r="X65" s="10">
        <v>-215.02</v>
      </c>
      <c r="Y65" s="10">
        <v>-212.37</v>
      </c>
      <c r="Z65" s="10">
        <v>-88.18</v>
      </c>
      <c r="AA65" s="10">
        <v>-287.39999999999998</v>
      </c>
      <c r="AB65" s="10">
        <v>-182.68</v>
      </c>
      <c r="AC65" s="10">
        <v>-208.68</v>
      </c>
      <c r="AD65" s="10">
        <v>-83.08</v>
      </c>
      <c r="AE65" s="10">
        <v>-62.01</v>
      </c>
      <c r="AF65" s="10">
        <v>-72.75</v>
      </c>
      <c r="AG65" s="10">
        <v>-256.64999999999998</v>
      </c>
      <c r="AH65" s="10">
        <f t="shared" si="10"/>
        <v>-5926.6900000000005</v>
      </c>
    </row>
    <row r="66" spans="1:34" s="6" customFormat="1" ht="11.25" customHeight="1" x14ac:dyDescent="0.2">
      <c r="A66" s="9" t="s">
        <v>96</v>
      </c>
      <c r="B66" s="10">
        <v>90.54</v>
      </c>
      <c r="C66" s="10">
        <v>67.88</v>
      </c>
      <c r="D66" s="10">
        <v>50.37</v>
      </c>
      <c r="E66" s="10">
        <v>48.31</v>
      </c>
      <c r="F66" s="10">
        <v>54.49</v>
      </c>
      <c r="G66" s="10">
        <v>51.4</v>
      </c>
      <c r="H66" s="10">
        <v>47.28</v>
      </c>
      <c r="I66" s="10">
        <v>48.31</v>
      </c>
      <c r="J66" s="10">
        <v>39.04</v>
      </c>
      <c r="K66" s="10">
        <v>196.72</v>
      </c>
      <c r="L66" s="10">
        <v>85.39</v>
      </c>
      <c r="M66" s="10">
        <v>156.09</v>
      </c>
      <c r="N66" s="10">
        <v>126.59</v>
      </c>
      <c r="O66" s="10">
        <v>118.59</v>
      </c>
      <c r="P66" s="10">
        <v>39.04</v>
      </c>
      <c r="Q66" s="10">
        <v>173.34</v>
      </c>
      <c r="R66" s="10">
        <v>200.84</v>
      </c>
      <c r="S66" s="10">
        <v>251.72</v>
      </c>
      <c r="T66" s="10">
        <v>47.28</v>
      </c>
      <c r="U66" s="10">
        <v>87.35</v>
      </c>
      <c r="V66" s="10">
        <v>0</v>
      </c>
      <c r="W66" s="10">
        <v>196.72</v>
      </c>
      <c r="X66" s="10">
        <v>39.04</v>
      </c>
      <c r="Y66" s="10">
        <v>79.03</v>
      </c>
      <c r="Z66" s="10">
        <v>65.959999999999994</v>
      </c>
      <c r="AA66" s="10">
        <v>39.04</v>
      </c>
      <c r="AB66" s="10">
        <v>68.599999999999994</v>
      </c>
      <c r="AC66" s="10">
        <v>56.17</v>
      </c>
      <c r="AD66" s="10">
        <v>61.67</v>
      </c>
      <c r="AE66" s="10">
        <v>66.62</v>
      </c>
      <c r="AF66" s="10">
        <v>39.04</v>
      </c>
      <c r="AG66" s="10">
        <v>39.04</v>
      </c>
      <c r="AH66" s="10">
        <f t="shared" si="10"/>
        <v>2731.4999999999995</v>
      </c>
    </row>
    <row r="67" spans="1:34" s="6" customFormat="1" ht="11.25" customHeight="1" x14ac:dyDescent="0.2">
      <c r="A67" s="9" t="s">
        <v>97</v>
      </c>
      <c r="B67" s="10">
        <v>0</v>
      </c>
      <c r="C67" s="10">
        <v>-118.42</v>
      </c>
      <c r="D67" s="10">
        <v>0</v>
      </c>
      <c r="E67" s="10">
        <v>-58.7</v>
      </c>
      <c r="F67" s="10">
        <v>-113.64</v>
      </c>
      <c r="G67" s="10">
        <v>-24.26</v>
      </c>
      <c r="H67" s="10">
        <v>-8.77</v>
      </c>
      <c r="I67" s="10">
        <v>0</v>
      </c>
      <c r="J67" s="10">
        <v>-29.04</v>
      </c>
      <c r="K67" s="10">
        <v>-86.77</v>
      </c>
      <c r="L67" s="10">
        <v>0</v>
      </c>
      <c r="M67" s="10">
        <v>0</v>
      </c>
      <c r="N67" s="10">
        <v>-118.58</v>
      </c>
      <c r="O67" s="10">
        <v>-94.61</v>
      </c>
      <c r="P67" s="10">
        <v>-39.06</v>
      </c>
      <c r="Q67" s="10">
        <v>-173.32</v>
      </c>
      <c r="R67" s="10">
        <v>-244.84</v>
      </c>
      <c r="S67" s="10">
        <v>0</v>
      </c>
      <c r="T67" s="10">
        <v>-26.6</v>
      </c>
      <c r="U67" s="10">
        <v>-69.260000000000005</v>
      </c>
      <c r="V67" s="10">
        <v>-39.04</v>
      </c>
      <c r="W67" s="10">
        <v>0</v>
      </c>
      <c r="X67" s="10">
        <v>-39.049999999999997</v>
      </c>
      <c r="Y67" s="10">
        <v>-94.66</v>
      </c>
      <c r="Z67" s="10">
        <v>-65.95</v>
      </c>
      <c r="AA67" s="10">
        <v>-39.049999999999997</v>
      </c>
      <c r="AB67" s="10">
        <v>-68.599999999999994</v>
      </c>
      <c r="AC67" s="10">
        <v>-56.16</v>
      </c>
      <c r="AD67" s="10">
        <v>-283.62</v>
      </c>
      <c r="AE67" s="10">
        <v>-26.65</v>
      </c>
      <c r="AF67" s="10">
        <v>-39.04</v>
      </c>
      <c r="AG67" s="10">
        <v>-29.27</v>
      </c>
      <c r="AH67" s="10">
        <f t="shared" si="10"/>
        <v>-1986.9599999999996</v>
      </c>
    </row>
    <row r="68" spans="1:34" s="6" customFormat="1" ht="11.25" customHeight="1" x14ac:dyDescent="0.2">
      <c r="A68" s="9" t="s">
        <v>98</v>
      </c>
      <c r="B68" s="10">
        <v>43.77</v>
      </c>
      <c r="C68" s="10">
        <v>43.46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6.1</v>
      </c>
      <c r="O68" s="10">
        <v>9.61</v>
      </c>
      <c r="P68" s="10">
        <v>3.39</v>
      </c>
      <c r="Q68" s="10">
        <v>0</v>
      </c>
      <c r="R68" s="10">
        <v>45.88</v>
      </c>
      <c r="S68" s="10">
        <v>0</v>
      </c>
      <c r="T68" s="10">
        <v>3.39</v>
      </c>
      <c r="U68" s="10">
        <v>10.19</v>
      </c>
      <c r="V68" s="10">
        <v>10.19</v>
      </c>
      <c r="W68" s="10">
        <v>6.79</v>
      </c>
      <c r="X68" s="10">
        <v>16.98</v>
      </c>
      <c r="Y68" s="10">
        <v>6.79</v>
      </c>
      <c r="Z68" s="10">
        <v>3.39</v>
      </c>
      <c r="AA68" s="10">
        <v>10.16</v>
      </c>
      <c r="AB68" s="10">
        <v>6.81</v>
      </c>
      <c r="AC68" s="10">
        <v>0</v>
      </c>
      <c r="AD68" s="10">
        <v>10.220000000000001</v>
      </c>
      <c r="AE68" s="10">
        <v>6.82</v>
      </c>
      <c r="AF68" s="10">
        <v>6.82</v>
      </c>
      <c r="AG68" s="10">
        <v>10.210000000000001</v>
      </c>
      <c r="AH68" s="10">
        <f t="shared" si="10"/>
        <v>260.96999999999991</v>
      </c>
    </row>
    <row r="69" spans="1:34" s="6" customFormat="1" ht="11.25" customHeight="1" x14ac:dyDescent="0.2">
      <c r="A69" s="9" t="s">
        <v>99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2.83</v>
      </c>
      <c r="Q69" s="10">
        <v>6.43</v>
      </c>
      <c r="R69" s="10">
        <v>0</v>
      </c>
      <c r="S69" s="10">
        <v>6.09</v>
      </c>
      <c r="T69" s="10">
        <v>3.04</v>
      </c>
      <c r="U69" s="10">
        <v>3.05</v>
      </c>
      <c r="V69" s="10">
        <v>4.97</v>
      </c>
      <c r="W69" s="10">
        <v>4.33</v>
      </c>
      <c r="X69" s="10">
        <v>3.05</v>
      </c>
      <c r="Y69" s="10">
        <v>3.99</v>
      </c>
      <c r="Z69" s="10">
        <v>3.04</v>
      </c>
      <c r="AA69" s="10">
        <v>3.45</v>
      </c>
      <c r="AB69" s="10">
        <v>3.06</v>
      </c>
      <c r="AC69" s="10">
        <v>3.18</v>
      </c>
      <c r="AD69" s="10">
        <v>3.18</v>
      </c>
      <c r="AE69" s="10">
        <v>3.18</v>
      </c>
      <c r="AF69" s="10">
        <v>3.18</v>
      </c>
      <c r="AG69" s="10">
        <v>0</v>
      </c>
      <c r="AH69" s="10">
        <f t="shared" si="10"/>
        <v>60.050000000000004</v>
      </c>
    </row>
    <row r="70" spans="1:34" s="6" customFormat="1" ht="11.25" customHeight="1" x14ac:dyDescent="0.2">
      <c r="A70" s="9" t="s">
        <v>100</v>
      </c>
      <c r="B70" s="10">
        <v>0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3.39</v>
      </c>
      <c r="T70" s="10">
        <v>0</v>
      </c>
      <c r="U70" s="10">
        <v>0</v>
      </c>
      <c r="V70" s="10">
        <v>0</v>
      </c>
      <c r="W70" s="10">
        <v>0</v>
      </c>
      <c r="X70" s="10">
        <v>0</v>
      </c>
      <c r="Y70" s="10">
        <v>0</v>
      </c>
      <c r="Z70" s="10">
        <v>0</v>
      </c>
      <c r="AA70" s="10">
        <v>0</v>
      </c>
      <c r="AB70" s="10">
        <v>0</v>
      </c>
      <c r="AC70" s="10">
        <v>6.81</v>
      </c>
      <c r="AD70" s="10">
        <v>0</v>
      </c>
      <c r="AE70" s="10">
        <v>0</v>
      </c>
      <c r="AF70" s="10">
        <v>0</v>
      </c>
      <c r="AG70" s="10">
        <v>3.18</v>
      </c>
      <c r="AH70" s="10">
        <f t="shared" si="10"/>
        <v>13.379999999999999</v>
      </c>
    </row>
    <row r="71" spans="1:34" s="6" customFormat="1" ht="11.25" customHeight="1" x14ac:dyDescent="0.2">
      <c r="A71" s="9" t="s">
        <v>101</v>
      </c>
      <c r="B71" s="10">
        <v>991.33</v>
      </c>
      <c r="C71" s="10">
        <v>929</v>
      </c>
      <c r="D71" s="10">
        <v>929</v>
      </c>
      <c r="E71" s="10">
        <v>929</v>
      </c>
      <c r="F71" s="10">
        <v>923.97</v>
      </c>
      <c r="G71" s="10">
        <v>920.64</v>
      </c>
      <c r="H71" s="10">
        <v>910.99</v>
      </c>
      <c r="I71" s="10">
        <v>912.62</v>
      </c>
      <c r="J71" s="10">
        <v>929</v>
      </c>
      <c r="K71" s="10">
        <v>973.25</v>
      </c>
      <c r="L71" s="10">
        <v>709.6</v>
      </c>
      <c r="M71" s="10">
        <v>-3847.23</v>
      </c>
      <c r="N71" s="10">
        <v>819.62</v>
      </c>
      <c r="O71" s="10">
        <v>1359.47</v>
      </c>
      <c r="P71" s="10">
        <v>738.09</v>
      </c>
      <c r="Q71" s="10">
        <v>737.33</v>
      </c>
      <c r="R71" s="10">
        <v>536.53</v>
      </c>
      <c r="S71" s="10">
        <v>536.53</v>
      </c>
      <c r="T71" s="10">
        <v>536.53</v>
      </c>
      <c r="U71" s="10">
        <v>1730.13</v>
      </c>
      <c r="V71" s="10">
        <v>497.73</v>
      </c>
      <c r="W71" s="10">
        <v>541.73</v>
      </c>
      <c r="X71" s="10">
        <v>584.65</v>
      </c>
      <c r="Y71" s="10">
        <v>-3188.58</v>
      </c>
      <c r="Z71" s="10">
        <v>589.84</v>
      </c>
      <c r="AA71" s="10">
        <v>589.84</v>
      </c>
      <c r="AB71" s="10">
        <v>589.84</v>
      </c>
      <c r="AC71" s="10">
        <v>587.07000000000005</v>
      </c>
      <c r="AD71" s="10">
        <v>584.65</v>
      </c>
      <c r="AE71" s="10">
        <v>584.65</v>
      </c>
      <c r="AF71" s="10">
        <v>581.58000000000004</v>
      </c>
      <c r="AG71" s="10">
        <v>574.25</v>
      </c>
      <c r="AH71" s="10">
        <f t="shared" si="10"/>
        <v>16322.65</v>
      </c>
    </row>
    <row r="72" spans="1:34" s="6" customFormat="1" ht="11.25" customHeight="1" x14ac:dyDescent="0.2">
      <c r="A72" s="9" t="s">
        <v>102</v>
      </c>
      <c r="B72" s="10">
        <v>420.86</v>
      </c>
      <c r="C72" s="10">
        <v>433.54</v>
      </c>
      <c r="D72" s="10">
        <v>444.41</v>
      </c>
      <c r="E72" s="10">
        <v>444.41</v>
      </c>
      <c r="F72" s="10">
        <v>431.07</v>
      </c>
      <c r="G72" s="10">
        <v>429.44</v>
      </c>
      <c r="H72" s="10">
        <v>424.72</v>
      </c>
      <c r="I72" s="10">
        <v>425.51</v>
      </c>
      <c r="J72" s="10">
        <v>402.14</v>
      </c>
      <c r="K72" s="10">
        <v>413</v>
      </c>
      <c r="L72" s="10">
        <v>0</v>
      </c>
      <c r="M72" s="10">
        <v>-1613.35</v>
      </c>
      <c r="N72" s="10">
        <v>219.59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-90.03</v>
      </c>
      <c r="Z72" s="10">
        <v>0</v>
      </c>
      <c r="AA72" s="10">
        <v>0</v>
      </c>
      <c r="AB72" s="10">
        <v>0</v>
      </c>
      <c r="AC72" s="10">
        <v>0</v>
      </c>
      <c r="AD72" s="10">
        <v>0</v>
      </c>
      <c r="AE72" s="10">
        <v>332.56</v>
      </c>
      <c r="AF72" s="10">
        <v>0</v>
      </c>
      <c r="AG72" s="10">
        <v>0</v>
      </c>
      <c r="AH72" s="10">
        <f t="shared" si="10"/>
        <v>3117.8700000000003</v>
      </c>
    </row>
    <row r="73" spans="1:34" s="6" customFormat="1" ht="11.25" customHeight="1" x14ac:dyDescent="0.2">
      <c r="A73" s="9" t="s">
        <v>103</v>
      </c>
      <c r="B73" s="10">
        <v>0</v>
      </c>
      <c r="C73" s="10">
        <v>23.95</v>
      </c>
      <c r="D73" s="10">
        <v>23.95</v>
      </c>
      <c r="E73" s="10">
        <v>23.95</v>
      </c>
      <c r="F73" s="10">
        <v>23.82</v>
      </c>
      <c r="G73" s="10">
        <v>23.71</v>
      </c>
      <c r="H73" s="10">
        <v>23.47</v>
      </c>
      <c r="I73" s="10">
        <v>23.5</v>
      </c>
      <c r="J73" s="10">
        <v>23.95</v>
      </c>
      <c r="K73" s="10">
        <v>23.95</v>
      </c>
      <c r="L73" s="10">
        <v>0</v>
      </c>
      <c r="M73" s="10">
        <v>-73.709999999999994</v>
      </c>
      <c r="N73" s="10">
        <v>12.13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-4.97</v>
      </c>
      <c r="Z73" s="10">
        <v>0</v>
      </c>
      <c r="AA73" s="10">
        <v>0</v>
      </c>
      <c r="AB73" s="10">
        <v>0</v>
      </c>
      <c r="AC73" s="10">
        <v>0</v>
      </c>
      <c r="AD73" s="10">
        <v>0</v>
      </c>
      <c r="AE73" s="10">
        <v>0</v>
      </c>
      <c r="AF73" s="10">
        <v>0</v>
      </c>
      <c r="AG73" s="10">
        <v>0</v>
      </c>
      <c r="AH73" s="10">
        <f t="shared" si="10"/>
        <v>147.69999999999996</v>
      </c>
    </row>
    <row r="74" spans="1:34" s="6" customFormat="1" ht="11.25" customHeight="1" x14ac:dyDescent="0.2">
      <c r="A74" s="9" t="s">
        <v>104</v>
      </c>
      <c r="B74" s="10">
        <v>257</v>
      </c>
      <c r="C74" s="10">
        <v>0</v>
      </c>
      <c r="D74" s="10">
        <v>252</v>
      </c>
      <c r="E74" s="10">
        <v>126</v>
      </c>
      <c r="F74" s="10">
        <v>126</v>
      </c>
      <c r="G74" s="10">
        <v>0</v>
      </c>
      <c r="H74" s="10">
        <v>126</v>
      </c>
      <c r="I74" s="10">
        <v>126</v>
      </c>
      <c r="J74" s="10">
        <v>126</v>
      </c>
      <c r="K74" s="10">
        <v>126</v>
      </c>
      <c r="L74" s="10">
        <v>126</v>
      </c>
      <c r="M74" s="10">
        <v>126</v>
      </c>
      <c r="N74" s="10">
        <v>126</v>
      </c>
      <c r="O74" s="10">
        <v>126</v>
      </c>
      <c r="P74" s="10">
        <v>126</v>
      </c>
      <c r="Q74" s="10">
        <v>126</v>
      </c>
      <c r="R74" s="10">
        <v>126</v>
      </c>
      <c r="S74" s="10">
        <v>126</v>
      </c>
      <c r="T74" s="10">
        <v>126</v>
      </c>
      <c r="U74" s="10">
        <v>126</v>
      </c>
      <c r="V74" s="10">
        <v>126</v>
      </c>
      <c r="W74" s="10">
        <v>126</v>
      </c>
      <c r="X74" s="10">
        <v>268.38</v>
      </c>
      <c r="Y74" s="10">
        <v>274.39999999999998</v>
      </c>
      <c r="Z74" s="10">
        <v>274.7</v>
      </c>
      <c r="AA74" s="10">
        <v>126</v>
      </c>
      <c r="AB74" s="10">
        <v>0</v>
      </c>
      <c r="AC74" s="10">
        <v>0</v>
      </c>
      <c r="AD74" s="10">
        <v>128</v>
      </c>
      <c r="AE74" s="10">
        <v>142.16</v>
      </c>
      <c r="AF74" s="10">
        <v>137</v>
      </c>
      <c r="AG74" s="10">
        <v>137</v>
      </c>
      <c r="AH74" s="10">
        <f t="shared" si="10"/>
        <v>4264.6399999999994</v>
      </c>
    </row>
    <row r="75" spans="1:34" s="6" customFormat="1" ht="11.25" customHeight="1" x14ac:dyDescent="0.2">
      <c r="A75" s="9" t="s">
        <v>105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-50</v>
      </c>
      <c r="L75" s="10">
        <v>-50</v>
      </c>
      <c r="M75" s="10">
        <v>-50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0</v>
      </c>
      <c r="Z75" s="10">
        <v>0</v>
      </c>
      <c r="AA75" s="10">
        <v>0</v>
      </c>
      <c r="AB75" s="10">
        <v>0</v>
      </c>
      <c r="AC75" s="10">
        <v>0</v>
      </c>
      <c r="AD75" s="10">
        <v>0</v>
      </c>
      <c r="AE75" s="10">
        <v>0</v>
      </c>
      <c r="AF75" s="10">
        <v>0</v>
      </c>
      <c r="AG75" s="10">
        <v>0</v>
      </c>
      <c r="AH75" s="10">
        <f t="shared" si="10"/>
        <v>-150</v>
      </c>
    </row>
    <row r="76" spans="1:34" s="6" customFormat="1" ht="11.25" customHeight="1" x14ac:dyDescent="0.2">
      <c r="A76" s="9" t="s">
        <v>106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-4.91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  <c r="AB76" s="10">
        <v>0</v>
      </c>
      <c r="AC76" s="10">
        <v>0</v>
      </c>
      <c r="AD76" s="10">
        <v>0</v>
      </c>
      <c r="AE76" s="10">
        <v>0</v>
      </c>
      <c r="AF76" s="10">
        <v>0</v>
      </c>
      <c r="AG76" s="10">
        <v>0</v>
      </c>
      <c r="AH76" s="10">
        <f t="shared" si="10"/>
        <v>-4.91</v>
      </c>
    </row>
    <row r="77" spans="1:34" s="6" customFormat="1" ht="11.25" customHeight="1" x14ac:dyDescent="0.2">
      <c r="A77" s="11" t="s">
        <v>107</v>
      </c>
      <c r="B77" s="12">
        <f t="shared" ref="B77:AH77" si="11">SUM(B61:B76)</f>
        <v>2350.06</v>
      </c>
      <c r="C77" s="12">
        <f t="shared" si="11"/>
        <v>1622.8799999999999</v>
      </c>
      <c r="D77" s="12">
        <f t="shared" si="11"/>
        <v>2052.5600000000004</v>
      </c>
      <c r="E77" s="12">
        <f t="shared" si="11"/>
        <v>1948.27</v>
      </c>
      <c r="F77" s="12">
        <f t="shared" si="11"/>
        <v>1798.04</v>
      </c>
      <c r="G77" s="12">
        <f t="shared" si="11"/>
        <v>1588.69</v>
      </c>
      <c r="H77" s="12">
        <f t="shared" si="11"/>
        <v>2221.48</v>
      </c>
      <c r="I77" s="12">
        <f t="shared" si="11"/>
        <v>2035.91</v>
      </c>
      <c r="J77" s="12">
        <f t="shared" si="11"/>
        <v>2046.3</v>
      </c>
      <c r="K77" s="12">
        <f t="shared" si="11"/>
        <v>2062.87</v>
      </c>
      <c r="L77" s="12">
        <f t="shared" si="11"/>
        <v>1123.1100000000001</v>
      </c>
      <c r="M77" s="12">
        <f t="shared" si="11"/>
        <v>-5889.2400000000007</v>
      </c>
      <c r="N77" s="12">
        <f t="shared" si="11"/>
        <v>1051.6500000000001</v>
      </c>
      <c r="O77" s="12">
        <f t="shared" si="11"/>
        <v>1905.31</v>
      </c>
      <c r="P77" s="12">
        <f t="shared" si="11"/>
        <v>907.91000000000008</v>
      </c>
      <c r="Q77" s="12">
        <f t="shared" si="11"/>
        <v>1523.8</v>
      </c>
      <c r="R77" s="12">
        <f t="shared" si="11"/>
        <v>562.52</v>
      </c>
      <c r="S77" s="12">
        <f t="shared" si="11"/>
        <v>1718.19</v>
      </c>
      <c r="T77" s="12">
        <f t="shared" si="11"/>
        <v>887.77</v>
      </c>
      <c r="U77" s="12">
        <f t="shared" si="11"/>
        <v>2230.58</v>
      </c>
      <c r="V77" s="12">
        <f t="shared" si="11"/>
        <v>1312.0800000000002</v>
      </c>
      <c r="W77" s="12">
        <f t="shared" si="11"/>
        <v>1314.01</v>
      </c>
      <c r="X77" s="12">
        <f t="shared" si="11"/>
        <v>1020.3</v>
      </c>
      <c r="Y77" s="12">
        <f t="shared" si="11"/>
        <v>-3336.49</v>
      </c>
      <c r="Z77" s="12">
        <f t="shared" si="11"/>
        <v>1109.33</v>
      </c>
      <c r="AA77" s="12">
        <f t="shared" si="11"/>
        <v>838.7600000000001</v>
      </c>
      <c r="AB77" s="12">
        <f t="shared" si="11"/>
        <v>1421.56</v>
      </c>
      <c r="AC77" s="12">
        <f t="shared" si="11"/>
        <v>644.36</v>
      </c>
      <c r="AD77" s="12">
        <f t="shared" si="11"/>
        <v>968.9</v>
      </c>
      <c r="AE77" s="12">
        <f t="shared" si="11"/>
        <v>1890.8100000000002</v>
      </c>
      <c r="AF77" s="12">
        <f t="shared" si="11"/>
        <v>972.56000000000006</v>
      </c>
      <c r="AG77" s="12">
        <f t="shared" si="11"/>
        <v>1188.92</v>
      </c>
      <c r="AH77" s="12">
        <f t="shared" si="11"/>
        <v>35093.759999999987</v>
      </c>
    </row>
    <row r="78" spans="1:34" s="6" customFormat="1" ht="11.25" customHeight="1" x14ac:dyDescent="0.2">
      <c r="A78" s="8" t="s">
        <v>108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</row>
    <row r="79" spans="1:34" s="6" customFormat="1" ht="11.25" customHeight="1" x14ac:dyDescent="0.2">
      <c r="A79" s="17" t="s">
        <v>109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</row>
    <row r="80" spans="1:34" s="6" customFormat="1" ht="11.25" customHeight="1" x14ac:dyDescent="0.2">
      <c r="A80" s="18" t="s">
        <v>110</v>
      </c>
      <c r="B80" s="10">
        <v>0</v>
      </c>
      <c r="C80" s="10">
        <v>21.35</v>
      </c>
      <c r="D80" s="10">
        <v>0</v>
      </c>
      <c r="E80" s="10">
        <v>0</v>
      </c>
      <c r="F80" s="10">
        <v>0.34</v>
      </c>
      <c r="G80" s="10">
        <v>4.6500000000000004</v>
      </c>
      <c r="H80" s="10">
        <v>1.76</v>
      </c>
      <c r="I80" s="10">
        <v>0</v>
      </c>
      <c r="J80" s="10">
        <v>2.41</v>
      </c>
      <c r="K80" s="10">
        <v>170.99</v>
      </c>
      <c r="L80" s="10">
        <v>0</v>
      </c>
      <c r="M80" s="10">
        <v>0</v>
      </c>
      <c r="N80" s="10">
        <v>0</v>
      </c>
      <c r="O80" s="10">
        <v>0</v>
      </c>
      <c r="P80" s="10">
        <v>7.44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6.25</v>
      </c>
      <c r="AA80" s="10">
        <v>4.95</v>
      </c>
      <c r="AB80" s="10">
        <v>0</v>
      </c>
      <c r="AC80" s="10">
        <v>0</v>
      </c>
      <c r="AD80" s="10">
        <v>0</v>
      </c>
      <c r="AE80" s="10">
        <v>0</v>
      </c>
      <c r="AF80" s="10">
        <v>12.88</v>
      </c>
      <c r="AG80" s="10">
        <v>0</v>
      </c>
      <c r="AH80" s="10">
        <f>SUM(B80:AG80)</f>
        <v>233.01999999999998</v>
      </c>
    </row>
    <row r="81" spans="1:34" s="6" customFormat="1" ht="11.25" customHeight="1" x14ac:dyDescent="0.2">
      <c r="A81" s="19" t="s">
        <v>111</v>
      </c>
      <c r="B81" s="12">
        <f t="shared" ref="B81:AH81" si="12">SUM(B80)</f>
        <v>0</v>
      </c>
      <c r="C81" s="12">
        <f t="shared" si="12"/>
        <v>21.35</v>
      </c>
      <c r="D81" s="12">
        <f t="shared" si="12"/>
        <v>0</v>
      </c>
      <c r="E81" s="12">
        <f t="shared" si="12"/>
        <v>0</v>
      </c>
      <c r="F81" s="12">
        <f t="shared" si="12"/>
        <v>0.34</v>
      </c>
      <c r="G81" s="12">
        <f t="shared" si="12"/>
        <v>4.6500000000000004</v>
      </c>
      <c r="H81" s="12">
        <f t="shared" si="12"/>
        <v>1.76</v>
      </c>
      <c r="I81" s="12">
        <f t="shared" si="12"/>
        <v>0</v>
      </c>
      <c r="J81" s="12">
        <f t="shared" si="12"/>
        <v>2.41</v>
      </c>
      <c r="K81" s="12">
        <f t="shared" si="12"/>
        <v>170.99</v>
      </c>
      <c r="L81" s="12">
        <f t="shared" si="12"/>
        <v>0</v>
      </c>
      <c r="M81" s="12">
        <f t="shared" si="12"/>
        <v>0</v>
      </c>
      <c r="N81" s="12">
        <f t="shared" si="12"/>
        <v>0</v>
      </c>
      <c r="O81" s="12">
        <f t="shared" si="12"/>
        <v>0</v>
      </c>
      <c r="P81" s="12">
        <f t="shared" si="12"/>
        <v>7.44</v>
      </c>
      <c r="Q81" s="12">
        <f t="shared" si="12"/>
        <v>0</v>
      </c>
      <c r="R81" s="12">
        <f t="shared" si="12"/>
        <v>0</v>
      </c>
      <c r="S81" s="12">
        <f t="shared" si="12"/>
        <v>0</v>
      </c>
      <c r="T81" s="12">
        <f t="shared" si="12"/>
        <v>0</v>
      </c>
      <c r="U81" s="12">
        <f t="shared" si="12"/>
        <v>0</v>
      </c>
      <c r="V81" s="12">
        <f t="shared" si="12"/>
        <v>0</v>
      </c>
      <c r="W81" s="12">
        <f t="shared" si="12"/>
        <v>0</v>
      </c>
      <c r="X81" s="12">
        <f t="shared" si="12"/>
        <v>0</v>
      </c>
      <c r="Y81" s="12">
        <f t="shared" si="12"/>
        <v>0</v>
      </c>
      <c r="Z81" s="12">
        <f t="shared" si="12"/>
        <v>6.25</v>
      </c>
      <c r="AA81" s="12">
        <f t="shared" si="12"/>
        <v>4.95</v>
      </c>
      <c r="AB81" s="12">
        <f t="shared" si="12"/>
        <v>0</v>
      </c>
      <c r="AC81" s="12">
        <f t="shared" si="12"/>
        <v>0</v>
      </c>
      <c r="AD81" s="12">
        <f t="shared" si="12"/>
        <v>0</v>
      </c>
      <c r="AE81" s="12">
        <f t="shared" si="12"/>
        <v>0</v>
      </c>
      <c r="AF81" s="12">
        <f t="shared" si="12"/>
        <v>12.88</v>
      </c>
      <c r="AG81" s="12">
        <f t="shared" si="12"/>
        <v>0</v>
      </c>
      <c r="AH81" s="12">
        <f t="shared" si="12"/>
        <v>233.01999999999998</v>
      </c>
    </row>
    <row r="82" spans="1:34" s="6" customFormat="1" ht="11.25" customHeight="1" x14ac:dyDescent="0.2">
      <c r="A82" s="17" t="s">
        <v>112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</row>
    <row r="83" spans="1:34" s="6" customFormat="1" ht="11.25" customHeight="1" x14ac:dyDescent="0.2">
      <c r="A83" s="18" t="s">
        <v>113</v>
      </c>
      <c r="B83" s="10">
        <v>0</v>
      </c>
      <c r="C83" s="10">
        <v>0</v>
      </c>
      <c r="D83" s="10">
        <v>0</v>
      </c>
      <c r="E83" s="10">
        <v>0</v>
      </c>
      <c r="F83" s="10">
        <v>221.54</v>
      </c>
      <c r="G83" s="10">
        <v>45.02</v>
      </c>
      <c r="H83" s="10">
        <v>75.510000000000005</v>
      </c>
      <c r="I83" s="10">
        <v>0</v>
      </c>
      <c r="J83" s="10">
        <v>45.26</v>
      </c>
      <c r="K83" s="10">
        <v>138.43</v>
      </c>
      <c r="L83" s="10">
        <v>0</v>
      </c>
      <c r="M83" s="10">
        <v>0</v>
      </c>
      <c r="N83" s="10">
        <v>23.95</v>
      </c>
      <c r="O83" s="10">
        <v>0</v>
      </c>
      <c r="P83" s="10">
        <v>0</v>
      </c>
      <c r="Q83" s="10">
        <v>30.14</v>
      </c>
      <c r="R83" s="10">
        <v>0</v>
      </c>
      <c r="S83" s="10">
        <v>14.2</v>
      </c>
      <c r="T83" s="10">
        <v>27.13</v>
      </c>
      <c r="U83" s="10">
        <v>0.85</v>
      </c>
      <c r="V83" s="10">
        <v>0</v>
      </c>
      <c r="W83" s="10">
        <v>0</v>
      </c>
      <c r="X83" s="10">
        <v>0</v>
      </c>
      <c r="Y83" s="10">
        <v>0</v>
      </c>
      <c r="Z83" s="10">
        <v>0</v>
      </c>
      <c r="AA83" s="10">
        <v>0</v>
      </c>
      <c r="AB83" s="10">
        <v>49.39</v>
      </c>
      <c r="AC83" s="10">
        <v>30.49</v>
      </c>
      <c r="AD83" s="10">
        <v>13.66</v>
      </c>
      <c r="AE83" s="10">
        <v>20.32</v>
      </c>
      <c r="AF83" s="10">
        <v>23.25</v>
      </c>
      <c r="AG83" s="10">
        <v>0</v>
      </c>
      <c r="AH83" s="10">
        <f>SUM(B83:AG83)</f>
        <v>759.1400000000001</v>
      </c>
    </row>
    <row r="84" spans="1:34" s="6" customFormat="1" ht="11.25" customHeight="1" x14ac:dyDescent="0.2">
      <c r="A84" s="18" t="s">
        <v>114</v>
      </c>
      <c r="B84" s="10">
        <v>0</v>
      </c>
      <c r="C84" s="10">
        <v>142.5</v>
      </c>
      <c r="D84" s="10">
        <v>0</v>
      </c>
      <c r="E84" s="10">
        <v>0</v>
      </c>
      <c r="F84" s="10">
        <v>0</v>
      </c>
      <c r="G84" s="10">
        <v>0</v>
      </c>
      <c r="H84" s="10">
        <v>495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>
        <v>0</v>
      </c>
      <c r="Y84" s="10">
        <v>0</v>
      </c>
      <c r="Z84" s="10">
        <v>0</v>
      </c>
      <c r="AA84" s="10">
        <v>0</v>
      </c>
      <c r="AB84" s="10">
        <v>0</v>
      </c>
      <c r="AC84" s="10">
        <v>0</v>
      </c>
      <c r="AD84" s="10">
        <v>0</v>
      </c>
      <c r="AE84" s="10">
        <v>0</v>
      </c>
      <c r="AF84" s="10">
        <v>0</v>
      </c>
      <c r="AG84" s="10">
        <v>0</v>
      </c>
      <c r="AH84" s="10">
        <f>SUM(B84:AG84)</f>
        <v>637.5</v>
      </c>
    </row>
    <row r="85" spans="1:34" s="6" customFormat="1" ht="11.25" customHeight="1" x14ac:dyDescent="0.2">
      <c r="A85" s="19" t="s">
        <v>115</v>
      </c>
      <c r="B85" s="12">
        <f t="shared" ref="B85:AH85" si="13">SUM(B83:B84)</f>
        <v>0</v>
      </c>
      <c r="C85" s="12">
        <f t="shared" si="13"/>
        <v>142.5</v>
      </c>
      <c r="D85" s="12">
        <f t="shared" si="13"/>
        <v>0</v>
      </c>
      <c r="E85" s="12">
        <f t="shared" si="13"/>
        <v>0</v>
      </c>
      <c r="F85" s="12">
        <f t="shared" si="13"/>
        <v>221.54</v>
      </c>
      <c r="G85" s="12">
        <f t="shared" si="13"/>
        <v>45.02</v>
      </c>
      <c r="H85" s="12">
        <f t="shared" si="13"/>
        <v>570.51</v>
      </c>
      <c r="I85" s="12">
        <f t="shared" si="13"/>
        <v>0</v>
      </c>
      <c r="J85" s="12">
        <f t="shared" si="13"/>
        <v>45.26</v>
      </c>
      <c r="K85" s="12">
        <f t="shared" si="13"/>
        <v>138.43</v>
      </c>
      <c r="L85" s="12">
        <f t="shared" si="13"/>
        <v>0</v>
      </c>
      <c r="M85" s="12">
        <f t="shared" si="13"/>
        <v>0</v>
      </c>
      <c r="N85" s="12">
        <f t="shared" si="13"/>
        <v>23.95</v>
      </c>
      <c r="O85" s="12">
        <f t="shared" si="13"/>
        <v>0</v>
      </c>
      <c r="P85" s="12">
        <f t="shared" si="13"/>
        <v>0</v>
      </c>
      <c r="Q85" s="12">
        <f t="shared" si="13"/>
        <v>30.14</v>
      </c>
      <c r="R85" s="12">
        <f t="shared" si="13"/>
        <v>0</v>
      </c>
      <c r="S85" s="12">
        <f t="shared" si="13"/>
        <v>14.2</v>
      </c>
      <c r="T85" s="12">
        <f t="shared" si="13"/>
        <v>27.13</v>
      </c>
      <c r="U85" s="12">
        <f t="shared" si="13"/>
        <v>0.85</v>
      </c>
      <c r="V85" s="12">
        <f t="shared" si="13"/>
        <v>0</v>
      </c>
      <c r="W85" s="12">
        <f t="shared" si="13"/>
        <v>0</v>
      </c>
      <c r="X85" s="12">
        <f t="shared" si="13"/>
        <v>0</v>
      </c>
      <c r="Y85" s="12">
        <f t="shared" si="13"/>
        <v>0</v>
      </c>
      <c r="Z85" s="12">
        <f t="shared" si="13"/>
        <v>0</v>
      </c>
      <c r="AA85" s="12">
        <f t="shared" si="13"/>
        <v>0</v>
      </c>
      <c r="AB85" s="12">
        <f t="shared" si="13"/>
        <v>49.39</v>
      </c>
      <c r="AC85" s="12">
        <f t="shared" si="13"/>
        <v>30.49</v>
      </c>
      <c r="AD85" s="12">
        <f t="shared" si="13"/>
        <v>13.66</v>
      </c>
      <c r="AE85" s="12">
        <f t="shared" si="13"/>
        <v>20.32</v>
      </c>
      <c r="AF85" s="12">
        <f t="shared" si="13"/>
        <v>23.25</v>
      </c>
      <c r="AG85" s="12">
        <f t="shared" si="13"/>
        <v>0</v>
      </c>
      <c r="AH85" s="12">
        <f t="shared" si="13"/>
        <v>1396.64</v>
      </c>
    </row>
    <row r="86" spans="1:34" s="6" customFormat="1" ht="11.25" customHeight="1" x14ac:dyDescent="0.2">
      <c r="A86" s="17" t="s">
        <v>116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</row>
    <row r="87" spans="1:34" s="6" customFormat="1" ht="11.25" customHeight="1" x14ac:dyDescent="0.2">
      <c r="A87" s="18" t="s">
        <v>117</v>
      </c>
      <c r="B87" s="10">
        <v>0</v>
      </c>
      <c r="C87" s="10">
        <v>0</v>
      </c>
      <c r="D87" s="10">
        <v>0</v>
      </c>
      <c r="E87" s="10">
        <v>0</v>
      </c>
      <c r="F87" s="10">
        <v>0</v>
      </c>
      <c r="G87" s="10">
        <v>3.19</v>
      </c>
      <c r="H87" s="10">
        <v>0</v>
      </c>
      <c r="I87" s="10">
        <v>0</v>
      </c>
      <c r="J87" s="10">
        <v>0</v>
      </c>
      <c r="K87" s="10">
        <v>3.02</v>
      </c>
      <c r="L87" s="10">
        <v>9.02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0">
        <v>0</v>
      </c>
      <c r="Y87" s="10">
        <v>0</v>
      </c>
      <c r="Z87" s="10">
        <v>0</v>
      </c>
      <c r="AA87" s="10">
        <v>0</v>
      </c>
      <c r="AB87" s="10">
        <v>0</v>
      </c>
      <c r="AC87" s="10">
        <v>0</v>
      </c>
      <c r="AD87" s="10">
        <v>0</v>
      </c>
      <c r="AE87" s="10">
        <v>0</v>
      </c>
      <c r="AF87" s="10">
        <v>0</v>
      </c>
      <c r="AG87" s="10">
        <v>0</v>
      </c>
      <c r="AH87" s="10">
        <f>SUM(B87:AG87)</f>
        <v>15.23</v>
      </c>
    </row>
    <row r="88" spans="1:34" s="6" customFormat="1" ht="11.25" customHeight="1" x14ac:dyDescent="0.2">
      <c r="A88" s="18" t="s">
        <v>118</v>
      </c>
      <c r="B88" s="10">
        <v>0</v>
      </c>
      <c r="C88" s="10">
        <v>0</v>
      </c>
      <c r="D88" s="10">
        <v>3.52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1.1499999999999999</v>
      </c>
      <c r="N88" s="10">
        <v>0</v>
      </c>
      <c r="O88" s="10">
        <v>0</v>
      </c>
      <c r="P88" s="10">
        <v>0</v>
      </c>
      <c r="Q88" s="10">
        <v>11.06</v>
      </c>
      <c r="R88" s="10">
        <v>0</v>
      </c>
      <c r="S88" s="10">
        <v>0</v>
      </c>
      <c r="T88" s="10">
        <v>0</v>
      </c>
      <c r="U88" s="10">
        <v>0</v>
      </c>
      <c r="V88" s="10">
        <v>6.49</v>
      </c>
      <c r="W88" s="10">
        <v>0</v>
      </c>
      <c r="X88" s="10">
        <v>3.75</v>
      </c>
      <c r="Y88" s="10">
        <v>0</v>
      </c>
      <c r="Z88" s="10">
        <v>0</v>
      </c>
      <c r="AA88" s="10">
        <v>0</v>
      </c>
      <c r="AB88" s="10">
        <v>0</v>
      </c>
      <c r="AC88" s="10">
        <v>0</v>
      </c>
      <c r="AD88" s="10">
        <v>3.1</v>
      </c>
      <c r="AE88" s="10">
        <v>2.64</v>
      </c>
      <c r="AF88" s="10">
        <v>0</v>
      </c>
      <c r="AG88" s="10">
        <v>0</v>
      </c>
      <c r="AH88" s="10">
        <f>SUM(B88:AG88)</f>
        <v>31.71</v>
      </c>
    </row>
    <row r="89" spans="1:34" s="6" customFormat="1" ht="11.25" customHeight="1" x14ac:dyDescent="0.2">
      <c r="A89" s="19" t="s">
        <v>119</v>
      </c>
      <c r="B89" s="12">
        <f t="shared" ref="B89:AH89" si="14">SUM(B87:B88)</f>
        <v>0</v>
      </c>
      <c r="C89" s="12">
        <f t="shared" si="14"/>
        <v>0</v>
      </c>
      <c r="D89" s="12">
        <f t="shared" si="14"/>
        <v>3.52</v>
      </c>
      <c r="E89" s="12">
        <f t="shared" si="14"/>
        <v>0</v>
      </c>
      <c r="F89" s="12">
        <f t="shared" si="14"/>
        <v>0</v>
      </c>
      <c r="G89" s="12">
        <f t="shared" si="14"/>
        <v>3.19</v>
      </c>
      <c r="H89" s="12">
        <f t="shared" si="14"/>
        <v>0</v>
      </c>
      <c r="I89" s="12">
        <f t="shared" si="14"/>
        <v>0</v>
      </c>
      <c r="J89" s="12">
        <f t="shared" si="14"/>
        <v>0</v>
      </c>
      <c r="K89" s="12">
        <f t="shared" si="14"/>
        <v>3.02</v>
      </c>
      <c r="L89" s="12">
        <f t="shared" si="14"/>
        <v>9.02</v>
      </c>
      <c r="M89" s="12">
        <f t="shared" si="14"/>
        <v>1.1499999999999999</v>
      </c>
      <c r="N89" s="12">
        <f t="shared" si="14"/>
        <v>0</v>
      </c>
      <c r="O89" s="12">
        <f t="shared" si="14"/>
        <v>0</v>
      </c>
      <c r="P89" s="12">
        <f t="shared" si="14"/>
        <v>0</v>
      </c>
      <c r="Q89" s="12">
        <f t="shared" si="14"/>
        <v>11.06</v>
      </c>
      <c r="R89" s="12">
        <f t="shared" si="14"/>
        <v>0</v>
      </c>
      <c r="S89" s="12">
        <f t="shared" si="14"/>
        <v>0</v>
      </c>
      <c r="T89" s="12">
        <f t="shared" si="14"/>
        <v>0</v>
      </c>
      <c r="U89" s="12">
        <f t="shared" si="14"/>
        <v>0</v>
      </c>
      <c r="V89" s="12">
        <f t="shared" si="14"/>
        <v>6.49</v>
      </c>
      <c r="W89" s="12">
        <f t="shared" si="14"/>
        <v>0</v>
      </c>
      <c r="X89" s="12">
        <f t="shared" si="14"/>
        <v>3.75</v>
      </c>
      <c r="Y89" s="12">
        <f t="shared" si="14"/>
        <v>0</v>
      </c>
      <c r="Z89" s="12">
        <f t="shared" si="14"/>
        <v>0</v>
      </c>
      <c r="AA89" s="12">
        <f t="shared" si="14"/>
        <v>0</v>
      </c>
      <c r="AB89" s="12">
        <f t="shared" si="14"/>
        <v>0</v>
      </c>
      <c r="AC89" s="12">
        <f t="shared" si="14"/>
        <v>0</v>
      </c>
      <c r="AD89" s="12">
        <f t="shared" si="14"/>
        <v>3.1</v>
      </c>
      <c r="AE89" s="12">
        <f t="shared" si="14"/>
        <v>2.64</v>
      </c>
      <c r="AF89" s="12">
        <f t="shared" si="14"/>
        <v>0</v>
      </c>
      <c r="AG89" s="12">
        <f t="shared" si="14"/>
        <v>0</v>
      </c>
      <c r="AH89" s="12">
        <f t="shared" si="14"/>
        <v>46.94</v>
      </c>
    </row>
    <row r="90" spans="1:34" s="6" customFormat="1" ht="11.25" customHeight="1" x14ac:dyDescent="0.2">
      <c r="A90" s="17" t="s">
        <v>120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</row>
    <row r="91" spans="1:34" s="6" customFormat="1" ht="11.25" customHeight="1" x14ac:dyDescent="0.2">
      <c r="A91" s="18" t="s">
        <v>121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2.52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-1.03</v>
      </c>
      <c r="Z91" s="10">
        <v>0</v>
      </c>
      <c r="AA91" s="10">
        <v>0</v>
      </c>
      <c r="AB91" s="10">
        <v>0</v>
      </c>
      <c r="AC91" s="10">
        <v>0</v>
      </c>
      <c r="AD91" s="10">
        <v>0</v>
      </c>
      <c r="AE91" s="10">
        <v>0</v>
      </c>
      <c r="AF91" s="10">
        <v>0</v>
      </c>
      <c r="AG91" s="10">
        <v>0</v>
      </c>
      <c r="AH91" s="10">
        <f>SUM(B91:AG91)</f>
        <v>1.49</v>
      </c>
    </row>
    <row r="92" spans="1:34" s="6" customFormat="1" ht="11.25" customHeight="1" x14ac:dyDescent="0.2">
      <c r="A92" s="18" t="s">
        <v>122</v>
      </c>
      <c r="B92" s="10">
        <v>0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25.43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-10.43</v>
      </c>
      <c r="Z92" s="10">
        <v>0</v>
      </c>
      <c r="AA92" s="10">
        <v>0</v>
      </c>
      <c r="AB92" s="10">
        <v>0</v>
      </c>
      <c r="AC92" s="10">
        <v>0</v>
      </c>
      <c r="AD92" s="10">
        <v>0</v>
      </c>
      <c r="AE92" s="10">
        <v>0</v>
      </c>
      <c r="AF92" s="10">
        <v>2.68</v>
      </c>
      <c r="AG92" s="10">
        <v>0</v>
      </c>
      <c r="AH92" s="10">
        <f>SUM(B92:AG92)</f>
        <v>17.68</v>
      </c>
    </row>
    <row r="93" spans="1:34" s="6" customFormat="1" ht="11.25" customHeight="1" x14ac:dyDescent="0.2">
      <c r="A93" s="18" t="s">
        <v>123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239.99</v>
      </c>
      <c r="L93" s="10">
        <v>0</v>
      </c>
      <c r="M93" s="10">
        <v>-98.4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176.37</v>
      </c>
      <c r="V93" s="10">
        <v>0</v>
      </c>
      <c r="W93" s="10">
        <v>0</v>
      </c>
      <c r="X93" s="10">
        <v>0</v>
      </c>
      <c r="Y93" s="10">
        <v>-72.31</v>
      </c>
      <c r="Z93" s="10">
        <v>0</v>
      </c>
      <c r="AA93" s="10">
        <v>0</v>
      </c>
      <c r="AB93" s="10">
        <v>71.069999999999993</v>
      </c>
      <c r="AC93" s="10">
        <v>0</v>
      </c>
      <c r="AD93" s="10">
        <v>0</v>
      </c>
      <c r="AE93" s="10">
        <v>0</v>
      </c>
      <c r="AF93" s="10">
        <v>0</v>
      </c>
      <c r="AG93" s="10">
        <v>0</v>
      </c>
      <c r="AH93" s="10">
        <f>SUM(B93:AG93)</f>
        <v>316.72000000000003</v>
      </c>
    </row>
    <row r="94" spans="1:34" s="6" customFormat="1" ht="11.25" customHeight="1" x14ac:dyDescent="0.2">
      <c r="A94" s="18" t="s">
        <v>124</v>
      </c>
      <c r="B94" s="10">
        <v>0</v>
      </c>
      <c r="C94" s="10">
        <v>0</v>
      </c>
      <c r="D94" s="10">
        <v>0</v>
      </c>
      <c r="E94" s="10">
        <v>0</v>
      </c>
      <c r="F94" s="10">
        <v>0</v>
      </c>
      <c r="G94" s="10">
        <v>1.23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-0.5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9.6</v>
      </c>
      <c r="T94" s="10">
        <v>0</v>
      </c>
      <c r="U94" s="10">
        <v>0</v>
      </c>
      <c r="V94" s="10">
        <v>0</v>
      </c>
      <c r="W94" s="10">
        <v>0</v>
      </c>
      <c r="X94" s="10">
        <v>0</v>
      </c>
      <c r="Y94" s="10">
        <v>-3.94</v>
      </c>
      <c r="Z94" s="10">
        <v>0</v>
      </c>
      <c r="AA94" s="10">
        <v>0</v>
      </c>
      <c r="AB94" s="10">
        <v>0</v>
      </c>
      <c r="AC94" s="10">
        <v>0</v>
      </c>
      <c r="AD94" s="10">
        <v>0</v>
      </c>
      <c r="AE94" s="10">
        <v>0</v>
      </c>
      <c r="AF94" s="10">
        <v>0</v>
      </c>
      <c r="AG94" s="10">
        <v>0</v>
      </c>
      <c r="AH94" s="10">
        <f>SUM(B94:AG94)</f>
        <v>6.3900000000000006</v>
      </c>
    </row>
    <row r="95" spans="1:34" s="6" customFormat="1" ht="11.25" customHeight="1" x14ac:dyDescent="0.2">
      <c r="A95" s="18" t="s">
        <v>125</v>
      </c>
      <c r="B95" s="10">
        <v>0</v>
      </c>
      <c r="C95" s="10">
        <v>1.48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  <c r="X95" s="10">
        <v>0</v>
      </c>
      <c r="Y95" s="10">
        <v>0</v>
      </c>
      <c r="Z95" s="10">
        <v>0</v>
      </c>
      <c r="AA95" s="10">
        <v>0</v>
      </c>
      <c r="AB95" s="10">
        <v>0</v>
      </c>
      <c r="AC95" s="10">
        <v>0</v>
      </c>
      <c r="AD95" s="10">
        <v>0</v>
      </c>
      <c r="AE95" s="10">
        <v>0</v>
      </c>
      <c r="AF95" s="10">
        <v>0</v>
      </c>
      <c r="AG95" s="10">
        <v>0</v>
      </c>
      <c r="AH95" s="10">
        <f>SUM(B95:AG95)</f>
        <v>1.48</v>
      </c>
    </row>
    <row r="96" spans="1:34" s="6" customFormat="1" ht="11.25" customHeight="1" x14ac:dyDescent="0.2">
      <c r="A96" s="19" t="s">
        <v>126</v>
      </c>
      <c r="B96" s="12">
        <f t="shared" ref="B96:AH96" si="15">SUM(B91:B95)</f>
        <v>0</v>
      </c>
      <c r="C96" s="12">
        <f t="shared" si="15"/>
        <v>1.48</v>
      </c>
      <c r="D96" s="12">
        <f t="shared" si="15"/>
        <v>0</v>
      </c>
      <c r="E96" s="12">
        <f t="shared" si="15"/>
        <v>0</v>
      </c>
      <c r="F96" s="12">
        <f t="shared" si="15"/>
        <v>0</v>
      </c>
      <c r="G96" s="12">
        <f t="shared" si="15"/>
        <v>1.23</v>
      </c>
      <c r="H96" s="12">
        <f t="shared" si="15"/>
        <v>0</v>
      </c>
      <c r="I96" s="12">
        <f t="shared" si="15"/>
        <v>0</v>
      </c>
      <c r="J96" s="12">
        <f t="shared" si="15"/>
        <v>0</v>
      </c>
      <c r="K96" s="12">
        <f t="shared" si="15"/>
        <v>239.99</v>
      </c>
      <c r="L96" s="12">
        <f t="shared" si="15"/>
        <v>0</v>
      </c>
      <c r="M96" s="12">
        <f t="shared" si="15"/>
        <v>-98.9</v>
      </c>
      <c r="N96" s="12">
        <f t="shared" si="15"/>
        <v>0</v>
      </c>
      <c r="O96" s="12">
        <f t="shared" si="15"/>
        <v>0</v>
      </c>
      <c r="P96" s="12">
        <f t="shared" si="15"/>
        <v>0</v>
      </c>
      <c r="Q96" s="12">
        <f t="shared" si="15"/>
        <v>0</v>
      </c>
      <c r="R96" s="12">
        <f t="shared" si="15"/>
        <v>25.43</v>
      </c>
      <c r="S96" s="12">
        <f t="shared" si="15"/>
        <v>12.12</v>
      </c>
      <c r="T96" s="12">
        <f t="shared" si="15"/>
        <v>0</v>
      </c>
      <c r="U96" s="12">
        <f t="shared" si="15"/>
        <v>176.37</v>
      </c>
      <c r="V96" s="12">
        <f t="shared" si="15"/>
        <v>0</v>
      </c>
      <c r="W96" s="12">
        <f t="shared" si="15"/>
        <v>0</v>
      </c>
      <c r="X96" s="12">
        <f t="shared" si="15"/>
        <v>0</v>
      </c>
      <c r="Y96" s="12">
        <f t="shared" si="15"/>
        <v>-87.71</v>
      </c>
      <c r="Z96" s="12">
        <f t="shared" si="15"/>
        <v>0</v>
      </c>
      <c r="AA96" s="12">
        <f t="shared" si="15"/>
        <v>0</v>
      </c>
      <c r="AB96" s="12">
        <f t="shared" si="15"/>
        <v>71.069999999999993</v>
      </c>
      <c r="AC96" s="12">
        <f t="shared" si="15"/>
        <v>0</v>
      </c>
      <c r="AD96" s="12">
        <f t="shared" si="15"/>
        <v>0</v>
      </c>
      <c r="AE96" s="12">
        <f t="shared" si="15"/>
        <v>0</v>
      </c>
      <c r="AF96" s="12">
        <f t="shared" si="15"/>
        <v>2.68</v>
      </c>
      <c r="AG96" s="12">
        <f t="shared" si="15"/>
        <v>0</v>
      </c>
      <c r="AH96" s="12">
        <f t="shared" si="15"/>
        <v>343.76000000000005</v>
      </c>
    </row>
    <row r="97" spans="1:34" s="6" customFormat="1" ht="11.25" customHeight="1" x14ac:dyDescent="0.2">
      <c r="A97" s="17" t="s">
        <v>127</v>
      </c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</row>
    <row r="98" spans="1:34" s="6" customFormat="1" ht="11.25" customHeight="1" x14ac:dyDescent="0.2">
      <c r="A98" s="18" t="s">
        <v>128</v>
      </c>
      <c r="B98" s="10">
        <v>0</v>
      </c>
      <c r="C98" s="10">
        <v>0</v>
      </c>
      <c r="D98" s="10">
        <v>9.9600000000000009</v>
      </c>
      <c r="E98" s="10">
        <v>249.73</v>
      </c>
      <c r="F98" s="10">
        <v>6.05</v>
      </c>
      <c r="G98" s="10">
        <v>4.76</v>
      </c>
      <c r="H98" s="10">
        <v>0</v>
      </c>
      <c r="I98" s="10">
        <v>0.54</v>
      </c>
      <c r="J98" s="10">
        <v>0.75</v>
      </c>
      <c r="K98" s="10">
        <v>0</v>
      </c>
      <c r="L98" s="10">
        <v>9.43</v>
      </c>
      <c r="M98" s="10">
        <v>11.81</v>
      </c>
      <c r="N98" s="10">
        <v>6.1</v>
      </c>
      <c r="O98" s="10">
        <v>0</v>
      </c>
      <c r="P98" s="10">
        <v>0.26</v>
      </c>
      <c r="Q98" s="10">
        <v>0.3</v>
      </c>
      <c r="R98" s="10">
        <v>0</v>
      </c>
      <c r="S98" s="10">
        <v>0</v>
      </c>
      <c r="T98" s="10">
        <v>0</v>
      </c>
      <c r="U98" s="10">
        <v>4.76</v>
      </c>
      <c r="V98" s="10">
        <v>0</v>
      </c>
      <c r="W98" s="10">
        <v>0</v>
      </c>
      <c r="X98" s="10">
        <v>1.5</v>
      </c>
      <c r="Y98" s="10">
        <v>9.94</v>
      </c>
      <c r="Z98" s="10">
        <v>0</v>
      </c>
      <c r="AA98" s="10">
        <v>10.050000000000001</v>
      </c>
      <c r="AB98" s="10">
        <v>0</v>
      </c>
      <c r="AC98" s="10">
        <v>0</v>
      </c>
      <c r="AD98" s="10">
        <v>0</v>
      </c>
      <c r="AE98" s="10">
        <v>0</v>
      </c>
      <c r="AF98" s="10">
        <v>0.59</v>
      </c>
      <c r="AG98" s="10">
        <v>0</v>
      </c>
      <c r="AH98" s="10">
        <f>SUM(B98:AG98)</f>
        <v>326.53000000000003</v>
      </c>
    </row>
    <row r="99" spans="1:34" s="6" customFormat="1" ht="11.25" customHeight="1" x14ac:dyDescent="0.2">
      <c r="A99" s="18" t="s">
        <v>129</v>
      </c>
      <c r="B99" s="10">
        <v>0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10">
        <v>0</v>
      </c>
      <c r="T99" s="10">
        <v>0</v>
      </c>
      <c r="U99" s="10">
        <v>0</v>
      </c>
      <c r="V99" s="10">
        <v>0</v>
      </c>
      <c r="W99" s="10">
        <v>0</v>
      </c>
      <c r="X99" s="10">
        <v>0</v>
      </c>
      <c r="Y99" s="10">
        <v>0</v>
      </c>
      <c r="Z99" s="10">
        <v>0</v>
      </c>
      <c r="AA99" s="10">
        <v>0</v>
      </c>
      <c r="AB99" s="10">
        <v>0</v>
      </c>
      <c r="AC99" s="10">
        <v>0</v>
      </c>
      <c r="AD99" s="10">
        <v>4.5199999999999996</v>
      </c>
      <c r="AE99" s="10">
        <v>0</v>
      </c>
      <c r="AF99" s="10">
        <v>0</v>
      </c>
      <c r="AG99" s="10">
        <v>0</v>
      </c>
      <c r="AH99" s="10">
        <f>SUM(B99:AG99)</f>
        <v>4.5199999999999996</v>
      </c>
    </row>
    <row r="100" spans="1:34" s="6" customFormat="1" ht="11.25" customHeight="1" x14ac:dyDescent="0.2">
      <c r="A100" s="19" t="s">
        <v>130</v>
      </c>
      <c r="B100" s="12">
        <f t="shared" ref="B100:AH100" si="16">SUM(B98:B99)</f>
        <v>0</v>
      </c>
      <c r="C100" s="12">
        <f t="shared" si="16"/>
        <v>0</v>
      </c>
      <c r="D100" s="12">
        <f t="shared" si="16"/>
        <v>9.9600000000000009</v>
      </c>
      <c r="E100" s="12">
        <f t="shared" si="16"/>
        <v>249.73</v>
      </c>
      <c r="F100" s="12">
        <f t="shared" si="16"/>
        <v>6.05</v>
      </c>
      <c r="G100" s="12">
        <f t="shared" si="16"/>
        <v>4.76</v>
      </c>
      <c r="H100" s="12">
        <f t="shared" si="16"/>
        <v>0</v>
      </c>
      <c r="I100" s="12">
        <f t="shared" si="16"/>
        <v>0.54</v>
      </c>
      <c r="J100" s="12">
        <f t="shared" si="16"/>
        <v>0.75</v>
      </c>
      <c r="K100" s="12">
        <f t="shared" si="16"/>
        <v>0</v>
      </c>
      <c r="L100" s="12">
        <f t="shared" si="16"/>
        <v>9.43</v>
      </c>
      <c r="M100" s="12">
        <f t="shared" si="16"/>
        <v>11.81</v>
      </c>
      <c r="N100" s="12">
        <f t="shared" si="16"/>
        <v>6.1</v>
      </c>
      <c r="O100" s="12">
        <f t="shared" si="16"/>
        <v>0</v>
      </c>
      <c r="P100" s="12">
        <f t="shared" si="16"/>
        <v>0.26</v>
      </c>
      <c r="Q100" s="12">
        <f t="shared" si="16"/>
        <v>0.3</v>
      </c>
      <c r="R100" s="12">
        <f t="shared" si="16"/>
        <v>0</v>
      </c>
      <c r="S100" s="12">
        <f t="shared" si="16"/>
        <v>0</v>
      </c>
      <c r="T100" s="12">
        <f t="shared" si="16"/>
        <v>0</v>
      </c>
      <c r="U100" s="12">
        <f t="shared" si="16"/>
        <v>4.76</v>
      </c>
      <c r="V100" s="12">
        <f t="shared" si="16"/>
        <v>0</v>
      </c>
      <c r="W100" s="12">
        <f t="shared" si="16"/>
        <v>0</v>
      </c>
      <c r="X100" s="12">
        <f t="shared" si="16"/>
        <v>1.5</v>
      </c>
      <c r="Y100" s="12">
        <f t="shared" si="16"/>
        <v>9.94</v>
      </c>
      <c r="Z100" s="12">
        <f t="shared" si="16"/>
        <v>0</v>
      </c>
      <c r="AA100" s="12">
        <f t="shared" si="16"/>
        <v>10.050000000000001</v>
      </c>
      <c r="AB100" s="12">
        <f t="shared" si="16"/>
        <v>0</v>
      </c>
      <c r="AC100" s="12">
        <f t="shared" si="16"/>
        <v>0</v>
      </c>
      <c r="AD100" s="12">
        <f t="shared" si="16"/>
        <v>4.5199999999999996</v>
      </c>
      <c r="AE100" s="12">
        <f t="shared" si="16"/>
        <v>0</v>
      </c>
      <c r="AF100" s="12">
        <f t="shared" si="16"/>
        <v>0.59</v>
      </c>
      <c r="AG100" s="12">
        <f t="shared" si="16"/>
        <v>0</v>
      </c>
      <c r="AH100" s="12">
        <f t="shared" si="16"/>
        <v>331.05</v>
      </c>
    </row>
    <row r="101" spans="1:34" s="6" customFormat="1" ht="11.25" customHeight="1" x14ac:dyDescent="0.2">
      <c r="A101" s="17" t="s">
        <v>131</v>
      </c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</row>
    <row r="102" spans="1:34" s="6" customFormat="1" ht="11.25" customHeight="1" x14ac:dyDescent="0.2">
      <c r="A102" s="18" t="s">
        <v>132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47.09</v>
      </c>
      <c r="J102" s="10">
        <v>0</v>
      </c>
      <c r="K102" s="10">
        <v>0</v>
      </c>
      <c r="L102" s="10">
        <v>0</v>
      </c>
      <c r="M102" s="10">
        <v>-19.309999999999999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10">
        <v>0</v>
      </c>
      <c r="W102" s="10">
        <v>0</v>
      </c>
      <c r="X102" s="10">
        <v>0</v>
      </c>
      <c r="Y102" s="10">
        <v>0</v>
      </c>
      <c r="Z102" s="10">
        <v>0</v>
      </c>
      <c r="AA102" s="10">
        <v>0</v>
      </c>
      <c r="AB102" s="10">
        <v>0</v>
      </c>
      <c r="AC102" s="10">
        <v>0</v>
      </c>
      <c r="AD102" s="10">
        <v>0</v>
      </c>
      <c r="AE102" s="10">
        <v>0</v>
      </c>
      <c r="AF102" s="10">
        <v>0</v>
      </c>
      <c r="AG102" s="10">
        <v>0</v>
      </c>
      <c r="AH102" s="10">
        <f>SUM(B102:AG102)</f>
        <v>27.780000000000005</v>
      </c>
    </row>
    <row r="103" spans="1:34" s="6" customFormat="1" ht="11.25" customHeight="1" x14ac:dyDescent="0.2">
      <c r="A103" s="18" t="s">
        <v>133</v>
      </c>
      <c r="B103" s="10">
        <v>0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1.6</v>
      </c>
      <c r="T103" s="10">
        <v>0</v>
      </c>
      <c r="U103" s="10">
        <v>0</v>
      </c>
      <c r="V103" s="10">
        <v>30.77</v>
      </c>
      <c r="W103" s="10">
        <v>0</v>
      </c>
      <c r="X103" s="10">
        <v>0</v>
      </c>
      <c r="Y103" s="10">
        <v>-13.27</v>
      </c>
      <c r="Z103" s="10">
        <v>0</v>
      </c>
      <c r="AA103" s="10">
        <v>0</v>
      </c>
      <c r="AB103" s="10">
        <v>0</v>
      </c>
      <c r="AC103" s="10">
        <v>0</v>
      </c>
      <c r="AD103" s="10">
        <v>0</v>
      </c>
      <c r="AE103" s="10">
        <v>0</v>
      </c>
      <c r="AF103" s="10">
        <v>0</v>
      </c>
      <c r="AG103" s="10">
        <v>0</v>
      </c>
      <c r="AH103" s="10">
        <f>SUM(B103:AG103)</f>
        <v>19.099999999999998</v>
      </c>
    </row>
    <row r="104" spans="1:34" s="6" customFormat="1" ht="11.25" customHeight="1" x14ac:dyDescent="0.2">
      <c r="A104" s="18" t="s">
        <v>134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25.43</v>
      </c>
      <c r="O104" s="10">
        <v>20.350000000000001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-4.67</v>
      </c>
      <c r="Z104" s="10">
        <v>42.77</v>
      </c>
      <c r="AA104" s="10">
        <v>14.07</v>
      </c>
      <c r="AB104" s="10">
        <v>0</v>
      </c>
      <c r="AC104" s="10">
        <v>0</v>
      </c>
      <c r="AD104" s="10">
        <v>0</v>
      </c>
      <c r="AE104" s="10">
        <v>0</v>
      </c>
      <c r="AF104" s="10">
        <v>0</v>
      </c>
      <c r="AG104" s="10">
        <v>0</v>
      </c>
      <c r="AH104" s="10">
        <f>SUM(B104:AG104)</f>
        <v>97.949999999999989</v>
      </c>
    </row>
    <row r="105" spans="1:34" s="6" customFormat="1" ht="11.25" customHeight="1" x14ac:dyDescent="0.2">
      <c r="A105" s="19" t="s">
        <v>135</v>
      </c>
      <c r="B105" s="12">
        <f t="shared" ref="B105:AH105" si="17">SUM(B102:B104)</f>
        <v>0</v>
      </c>
      <c r="C105" s="12">
        <f t="shared" si="17"/>
        <v>0</v>
      </c>
      <c r="D105" s="12">
        <f t="shared" si="17"/>
        <v>0</v>
      </c>
      <c r="E105" s="12">
        <f t="shared" si="17"/>
        <v>0</v>
      </c>
      <c r="F105" s="12">
        <f t="shared" si="17"/>
        <v>0</v>
      </c>
      <c r="G105" s="12">
        <f t="shared" si="17"/>
        <v>0</v>
      </c>
      <c r="H105" s="12">
        <f t="shared" si="17"/>
        <v>0</v>
      </c>
      <c r="I105" s="12">
        <f t="shared" si="17"/>
        <v>47.09</v>
      </c>
      <c r="J105" s="12">
        <f t="shared" si="17"/>
        <v>0</v>
      </c>
      <c r="K105" s="12">
        <f t="shared" si="17"/>
        <v>0</v>
      </c>
      <c r="L105" s="12">
        <f t="shared" si="17"/>
        <v>0</v>
      </c>
      <c r="M105" s="12">
        <f t="shared" si="17"/>
        <v>-19.309999999999999</v>
      </c>
      <c r="N105" s="12">
        <f t="shared" si="17"/>
        <v>25.43</v>
      </c>
      <c r="O105" s="12">
        <f t="shared" si="17"/>
        <v>20.350000000000001</v>
      </c>
      <c r="P105" s="12">
        <f t="shared" si="17"/>
        <v>0</v>
      </c>
      <c r="Q105" s="12">
        <f t="shared" si="17"/>
        <v>0</v>
      </c>
      <c r="R105" s="12">
        <f t="shared" si="17"/>
        <v>0</v>
      </c>
      <c r="S105" s="12">
        <f t="shared" si="17"/>
        <v>1.6</v>
      </c>
      <c r="T105" s="12">
        <f t="shared" si="17"/>
        <v>0</v>
      </c>
      <c r="U105" s="12">
        <f t="shared" si="17"/>
        <v>0</v>
      </c>
      <c r="V105" s="12">
        <f t="shared" si="17"/>
        <v>30.77</v>
      </c>
      <c r="W105" s="12">
        <f t="shared" si="17"/>
        <v>0</v>
      </c>
      <c r="X105" s="12">
        <f t="shared" si="17"/>
        <v>0</v>
      </c>
      <c r="Y105" s="12">
        <f t="shared" si="17"/>
        <v>-17.939999999999998</v>
      </c>
      <c r="Z105" s="12">
        <f t="shared" si="17"/>
        <v>42.77</v>
      </c>
      <c r="AA105" s="12">
        <f t="shared" si="17"/>
        <v>14.07</v>
      </c>
      <c r="AB105" s="12">
        <f t="shared" si="17"/>
        <v>0</v>
      </c>
      <c r="AC105" s="12">
        <f t="shared" si="17"/>
        <v>0</v>
      </c>
      <c r="AD105" s="12">
        <f t="shared" si="17"/>
        <v>0</v>
      </c>
      <c r="AE105" s="12">
        <f t="shared" si="17"/>
        <v>0</v>
      </c>
      <c r="AF105" s="12">
        <f t="shared" si="17"/>
        <v>0</v>
      </c>
      <c r="AG105" s="12">
        <f t="shared" si="17"/>
        <v>0</v>
      </c>
      <c r="AH105" s="12">
        <f t="shared" si="17"/>
        <v>144.82999999999998</v>
      </c>
    </row>
    <row r="106" spans="1:34" s="6" customFormat="1" ht="11.25" customHeight="1" x14ac:dyDescent="0.2">
      <c r="A106" s="9" t="s">
        <v>136</v>
      </c>
      <c r="B106" s="10">
        <v>0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135</v>
      </c>
      <c r="J106" s="10">
        <v>0</v>
      </c>
      <c r="K106" s="10">
        <v>0</v>
      </c>
      <c r="L106" s="10">
        <v>0</v>
      </c>
      <c r="M106" s="10">
        <v>-55.35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  <c r="S106" s="10">
        <v>0</v>
      </c>
      <c r="T106" s="10">
        <v>0</v>
      </c>
      <c r="U106" s="10">
        <v>0</v>
      </c>
      <c r="V106" s="10">
        <v>0</v>
      </c>
      <c r="W106" s="10">
        <v>0</v>
      </c>
      <c r="X106" s="10">
        <v>0</v>
      </c>
      <c r="Y106" s="10">
        <v>0</v>
      </c>
      <c r="Z106" s="10">
        <v>0</v>
      </c>
      <c r="AA106" s="10">
        <v>0</v>
      </c>
      <c r="AB106" s="10">
        <v>0</v>
      </c>
      <c r="AC106" s="10">
        <v>0</v>
      </c>
      <c r="AD106" s="10">
        <v>0</v>
      </c>
      <c r="AE106" s="10">
        <v>0</v>
      </c>
      <c r="AF106" s="10">
        <v>0</v>
      </c>
      <c r="AG106" s="10">
        <v>0</v>
      </c>
      <c r="AH106" s="10">
        <f>SUM(B106:AG106)</f>
        <v>79.650000000000006</v>
      </c>
    </row>
    <row r="107" spans="1:34" s="6" customFormat="1" ht="11.25" customHeight="1" x14ac:dyDescent="0.2">
      <c r="A107" s="17" t="s">
        <v>137</v>
      </c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</row>
    <row r="108" spans="1:34" s="6" customFormat="1" ht="11.25" customHeight="1" x14ac:dyDescent="0.2">
      <c r="A108" s="18" t="s">
        <v>138</v>
      </c>
      <c r="B108" s="10">
        <v>0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308.52999999999997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  <c r="S108" s="10">
        <v>0</v>
      </c>
      <c r="T108" s="10">
        <v>0.73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0</v>
      </c>
      <c r="AA108" s="10">
        <v>0</v>
      </c>
      <c r="AB108" s="10">
        <v>0</v>
      </c>
      <c r="AC108" s="10">
        <v>0</v>
      </c>
      <c r="AD108" s="10">
        <v>0</v>
      </c>
      <c r="AE108" s="10">
        <v>0</v>
      </c>
      <c r="AF108" s="10">
        <v>0</v>
      </c>
      <c r="AG108" s="10">
        <v>0</v>
      </c>
      <c r="AH108" s="10">
        <f>SUM(B108:AG108)</f>
        <v>309.26</v>
      </c>
    </row>
    <row r="109" spans="1:34" s="6" customFormat="1" ht="11.25" customHeight="1" x14ac:dyDescent="0.2">
      <c r="A109" s="18" t="s">
        <v>139</v>
      </c>
      <c r="B109" s="10">
        <v>0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8.6300000000000008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0</v>
      </c>
      <c r="AA109" s="10">
        <v>0</v>
      </c>
      <c r="AB109" s="10">
        <v>0</v>
      </c>
      <c r="AC109" s="10">
        <v>0</v>
      </c>
      <c r="AD109" s="10">
        <v>0</v>
      </c>
      <c r="AE109" s="10">
        <v>0</v>
      </c>
      <c r="AF109" s="10">
        <v>0</v>
      </c>
      <c r="AG109" s="10">
        <v>0</v>
      </c>
      <c r="AH109" s="10">
        <f>SUM(B109:AG109)</f>
        <v>8.6300000000000008</v>
      </c>
    </row>
    <row r="110" spans="1:34" s="6" customFormat="1" ht="11.25" customHeight="1" x14ac:dyDescent="0.2">
      <c r="A110" s="18" t="s">
        <v>140</v>
      </c>
      <c r="B110" s="10">
        <v>0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>
        <v>0</v>
      </c>
      <c r="AA110" s="10">
        <v>0</v>
      </c>
      <c r="AB110" s="10">
        <v>0</v>
      </c>
      <c r="AC110" s="10">
        <v>0</v>
      </c>
      <c r="AD110" s="10">
        <v>0</v>
      </c>
      <c r="AE110" s="10">
        <v>5.89</v>
      </c>
      <c r="AF110" s="10">
        <v>0</v>
      </c>
      <c r="AG110" s="10">
        <v>0</v>
      </c>
      <c r="AH110" s="10">
        <f>SUM(B110:AG110)</f>
        <v>5.89</v>
      </c>
    </row>
    <row r="111" spans="1:34" s="6" customFormat="1" ht="11.25" customHeight="1" x14ac:dyDescent="0.2">
      <c r="A111" s="18" t="s">
        <v>141</v>
      </c>
      <c r="B111" s="10">
        <v>0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5.8</v>
      </c>
      <c r="M111" s="10">
        <v>35.869999999999997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  <c r="S111" s="10">
        <v>0</v>
      </c>
      <c r="T111" s="10">
        <v>0</v>
      </c>
      <c r="U111" s="10">
        <v>0</v>
      </c>
      <c r="V111" s="10">
        <v>0</v>
      </c>
      <c r="W111" s="10">
        <v>0</v>
      </c>
      <c r="X111" s="10">
        <v>0</v>
      </c>
      <c r="Y111" s="10">
        <v>0</v>
      </c>
      <c r="Z111" s="10">
        <v>0</v>
      </c>
      <c r="AA111" s="10">
        <v>0</v>
      </c>
      <c r="AB111" s="10">
        <v>0</v>
      </c>
      <c r="AC111" s="10">
        <v>0</v>
      </c>
      <c r="AD111" s="10">
        <v>0</v>
      </c>
      <c r="AE111" s="10">
        <v>5.04</v>
      </c>
      <c r="AF111" s="10">
        <v>0</v>
      </c>
      <c r="AG111" s="10">
        <v>0</v>
      </c>
      <c r="AH111" s="10">
        <f>SUM(B111:AG111)</f>
        <v>46.709999999999994</v>
      </c>
    </row>
    <row r="112" spans="1:34" s="6" customFormat="1" ht="11.25" customHeight="1" x14ac:dyDescent="0.2">
      <c r="A112" s="18" t="s">
        <v>142</v>
      </c>
      <c r="B112" s="10">
        <v>0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11.78</v>
      </c>
      <c r="M112" s="10">
        <v>63.85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0</v>
      </c>
      <c r="W112" s="10">
        <v>8.31</v>
      </c>
      <c r="X112" s="10">
        <v>0</v>
      </c>
      <c r="Y112" s="10">
        <v>0</v>
      </c>
      <c r="Z112" s="10">
        <v>0</v>
      </c>
      <c r="AA112" s="10">
        <v>0</v>
      </c>
      <c r="AB112" s="10">
        <v>0</v>
      </c>
      <c r="AC112" s="10">
        <v>0</v>
      </c>
      <c r="AD112" s="10">
        <v>0</v>
      </c>
      <c r="AE112" s="10">
        <v>14.07</v>
      </c>
      <c r="AF112" s="10">
        <v>0</v>
      </c>
      <c r="AG112" s="10">
        <v>0</v>
      </c>
      <c r="AH112" s="10">
        <f>SUM(B112:AG112)</f>
        <v>98.009999999999991</v>
      </c>
    </row>
    <row r="113" spans="1:34" s="6" customFormat="1" ht="11.25" customHeight="1" x14ac:dyDescent="0.2">
      <c r="A113" s="19" t="s">
        <v>143</v>
      </c>
      <c r="B113" s="12">
        <f t="shared" ref="B113:AH113" si="18">SUM(B108:B112)</f>
        <v>0</v>
      </c>
      <c r="C113" s="12">
        <f t="shared" si="18"/>
        <v>0</v>
      </c>
      <c r="D113" s="12">
        <f t="shared" si="18"/>
        <v>0</v>
      </c>
      <c r="E113" s="12">
        <f t="shared" si="18"/>
        <v>0</v>
      </c>
      <c r="F113" s="12">
        <f t="shared" si="18"/>
        <v>0</v>
      </c>
      <c r="G113" s="12">
        <f t="shared" si="18"/>
        <v>0</v>
      </c>
      <c r="H113" s="12">
        <f t="shared" si="18"/>
        <v>0</v>
      </c>
      <c r="I113" s="12">
        <f t="shared" si="18"/>
        <v>0</v>
      </c>
      <c r="J113" s="12">
        <f t="shared" si="18"/>
        <v>308.52999999999997</v>
      </c>
      <c r="K113" s="12">
        <f t="shared" si="18"/>
        <v>0</v>
      </c>
      <c r="L113" s="12">
        <f t="shared" si="18"/>
        <v>17.579999999999998</v>
      </c>
      <c r="M113" s="12">
        <f t="shared" si="18"/>
        <v>99.72</v>
      </c>
      <c r="N113" s="12">
        <f t="shared" si="18"/>
        <v>0</v>
      </c>
      <c r="O113" s="12">
        <f t="shared" si="18"/>
        <v>8.6300000000000008</v>
      </c>
      <c r="P113" s="12">
        <f t="shared" si="18"/>
        <v>0</v>
      </c>
      <c r="Q113" s="12">
        <f t="shared" si="18"/>
        <v>0</v>
      </c>
      <c r="R113" s="12">
        <f t="shared" si="18"/>
        <v>0</v>
      </c>
      <c r="S113" s="12">
        <f t="shared" si="18"/>
        <v>0</v>
      </c>
      <c r="T113" s="12">
        <f t="shared" si="18"/>
        <v>0.73</v>
      </c>
      <c r="U113" s="12">
        <f t="shared" si="18"/>
        <v>0</v>
      </c>
      <c r="V113" s="12">
        <f t="shared" si="18"/>
        <v>0</v>
      </c>
      <c r="W113" s="12">
        <f t="shared" si="18"/>
        <v>8.31</v>
      </c>
      <c r="X113" s="12">
        <f t="shared" si="18"/>
        <v>0</v>
      </c>
      <c r="Y113" s="12">
        <f t="shared" si="18"/>
        <v>0</v>
      </c>
      <c r="Z113" s="12">
        <f t="shared" si="18"/>
        <v>0</v>
      </c>
      <c r="AA113" s="12">
        <f t="shared" si="18"/>
        <v>0</v>
      </c>
      <c r="AB113" s="12">
        <f t="shared" si="18"/>
        <v>0</v>
      </c>
      <c r="AC113" s="12">
        <f t="shared" si="18"/>
        <v>0</v>
      </c>
      <c r="AD113" s="12">
        <f t="shared" si="18"/>
        <v>0</v>
      </c>
      <c r="AE113" s="12">
        <f t="shared" si="18"/>
        <v>25</v>
      </c>
      <c r="AF113" s="12">
        <f t="shared" si="18"/>
        <v>0</v>
      </c>
      <c r="AG113" s="12">
        <f t="shared" si="18"/>
        <v>0</v>
      </c>
      <c r="AH113" s="12">
        <f t="shared" si="18"/>
        <v>468.49999999999994</v>
      </c>
    </row>
    <row r="114" spans="1:34" s="6" customFormat="1" ht="11.25" customHeight="1" x14ac:dyDescent="0.2">
      <c r="A114" s="17" t="s">
        <v>144</v>
      </c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</row>
    <row r="115" spans="1:34" s="6" customFormat="1" ht="11.25" customHeight="1" x14ac:dyDescent="0.2">
      <c r="A115" s="18" t="s">
        <v>145</v>
      </c>
      <c r="B115" s="10">
        <v>0</v>
      </c>
      <c r="C115" s="10">
        <v>0</v>
      </c>
      <c r="D115" s="10"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8.4499999999999993</v>
      </c>
      <c r="Q115" s="10">
        <v>0</v>
      </c>
      <c r="R115" s="10">
        <v>0</v>
      </c>
      <c r="S115" s="10">
        <v>0</v>
      </c>
      <c r="T115" s="10">
        <v>0</v>
      </c>
      <c r="U115" s="10">
        <v>0</v>
      </c>
      <c r="V115" s="10">
        <v>0</v>
      </c>
      <c r="W115" s="10">
        <v>0</v>
      </c>
      <c r="X115" s="10">
        <v>0</v>
      </c>
      <c r="Y115" s="10">
        <v>0</v>
      </c>
      <c r="Z115" s="10">
        <v>0</v>
      </c>
      <c r="AA115" s="10">
        <v>0</v>
      </c>
      <c r="AB115" s="10">
        <v>0</v>
      </c>
      <c r="AC115" s="10">
        <v>0</v>
      </c>
      <c r="AD115" s="10">
        <v>0</v>
      </c>
      <c r="AE115" s="10">
        <v>0</v>
      </c>
      <c r="AF115" s="10">
        <v>0</v>
      </c>
      <c r="AG115" s="10">
        <v>0</v>
      </c>
      <c r="AH115" s="10">
        <f t="shared" ref="AH115:AH129" si="19">SUM(B115:AG115)</f>
        <v>8.4499999999999993</v>
      </c>
    </row>
    <row r="116" spans="1:34" s="6" customFormat="1" ht="11.25" customHeight="1" x14ac:dyDescent="0.2">
      <c r="A116" s="18" t="s">
        <v>146</v>
      </c>
      <c r="B116" s="10">
        <v>0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1.46</v>
      </c>
      <c r="O116" s="10">
        <v>2.95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0</v>
      </c>
      <c r="W116" s="10">
        <v>0</v>
      </c>
      <c r="X116" s="10">
        <v>0</v>
      </c>
      <c r="Y116" s="10">
        <v>3.63</v>
      </c>
      <c r="Z116" s="10">
        <v>3.9</v>
      </c>
      <c r="AA116" s="10">
        <v>0.56999999999999995</v>
      </c>
      <c r="AB116" s="10">
        <v>0</v>
      </c>
      <c r="AC116" s="10">
        <v>0</v>
      </c>
      <c r="AD116" s="10">
        <v>0</v>
      </c>
      <c r="AE116" s="10">
        <v>2.83</v>
      </c>
      <c r="AF116" s="10">
        <v>0</v>
      </c>
      <c r="AG116" s="10">
        <v>0</v>
      </c>
      <c r="AH116" s="10">
        <f t="shared" si="19"/>
        <v>15.34</v>
      </c>
    </row>
    <row r="117" spans="1:34" s="6" customFormat="1" ht="11.25" customHeight="1" x14ac:dyDescent="0.2">
      <c r="A117" s="18" t="s">
        <v>147</v>
      </c>
      <c r="B117" s="10">
        <v>0</v>
      </c>
      <c r="C117" s="10">
        <v>0</v>
      </c>
      <c r="D117" s="10">
        <v>6.58</v>
      </c>
      <c r="E117" s="10">
        <v>0</v>
      </c>
      <c r="F117" s="10">
        <v>0</v>
      </c>
      <c r="G117" s="10">
        <v>7.72</v>
      </c>
      <c r="H117" s="10">
        <v>55.77</v>
      </c>
      <c r="I117" s="10">
        <v>8.81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  <c r="S117" s="10">
        <v>10.43</v>
      </c>
      <c r="T117" s="10">
        <v>0</v>
      </c>
      <c r="U117" s="10">
        <v>196</v>
      </c>
      <c r="V117" s="10">
        <v>0</v>
      </c>
      <c r="W117" s="10">
        <v>0</v>
      </c>
      <c r="X117" s="10">
        <v>0</v>
      </c>
      <c r="Y117" s="10">
        <v>0</v>
      </c>
      <c r="Z117" s="10">
        <v>0</v>
      </c>
      <c r="AA117" s="10">
        <v>0</v>
      </c>
      <c r="AB117" s="10">
        <v>119.88</v>
      </c>
      <c r="AC117" s="10">
        <v>4.8499999999999996</v>
      </c>
      <c r="AD117" s="10">
        <v>0</v>
      </c>
      <c r="AE117" s="10">
        <v>0</v>
      </c>
      <c r="AF117" s="10">
        <v>0</v>
      </c>
      <c r="AG117" s="10">
        <v>0</v>
      </c>
      <c r="AH117" s="10">
        <f t="shared" si="19"/>
        <v>410.04</v>
      </c>
    </row>
    <row r="118" spans="1:34" s="6" customFormat="1" ht="11.25" customHeight="1" x14ac:dyDescent="0.2">
      <c r="A118" s="18" t="s">
        <v>148</v>
      </c>
      <c r="B118" s="10">
        <v>0</v>
      </c>
      <c r="C118" s="10">
        <v>0</v>
      </c>
      <c r="D118" s="10">
        <v>6.35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-2.6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  <c r="S118" s="10">
        <v>0</v>
      </c>
      <c r="T118" s="10">
        <v>0</v>
      </c>
      <c r="U118" s="10">
        <v>0</v>
      </c>
      <c r="V118" s="10">
        <v>0</v>
      </c>
      <c r="W118" s="10">
        <v>0</v>
      </c>
      <c r="X118" s="10">
        <v>0</v>
      </c>
      <c r="Y118" s="10">
        <v>0</v>
      </c>
      <c r="Z118" s="10">
        <v>0</v>
      </c>
      <c r="AA118" s="10">
        <v>0</v>
      </c>
      <c r="AB118" s="10">
        <v>0</v>
      </c>
      <c r="AC118" s="10">
        <v>0</v>
      </c>
      <c r="AD118" s="10">
        <v>0</v>
      </c>
      <c r="AE118" s="10">
        <v>0</v>
      </c>
      <c r="AF118" s="10">
        <v>0</v>
      </c>
      <c r="AG118" s="10">
        <v>0</v>
      </c>
      <c r="AH118" s="10">
        <f t="shared" si="19"/>
        <v>3.7499999999999996</v>
      </c>
    </row>
    <row r="119" spans="1:34" s="6" customFormat="1" ht="11.25" customHeight="1" x14ac:dyDescent="0.2">
      <c r="A119" s="18" t="s">
        <v>149</v>
      </c>
      <c r="B119" s="10">
        <v>0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  <c r="U119" s="10">
        <v>0</v>
      </c>
      <c r="V119" s="10">
        <v>0</v>
      </c>
      <c r="W119" s="10">
        <v>139.13999999999999</v>
      </c>
      <c r="X119" s="10">
        <v>0</v>
      </c>
      <c r="Y119" s="10">
        <v>0</v>
      </c>
      <c r="Z119" s="10">
        <v>0</v>
      </c>
      <c r="AA119" s="10">
        <v>0</v>
      </c>
      <c r="AB119" s="10">
        <v>0</v>
      </c>
      <c r="AC119" s="10">
        <v>0</v>
      </c>
      <c r="AD119" s="10">
        <v>0</v>
      </c>
      <c r="AE119" s="10">
        <v>0</v>
      </c>
      <c r="AF119" s="10">
        <v>0</v>
      </c>
      <c r="AG119" s="10">
        <v>0</v>
      </c>
      <c r="AH119" s="10">
        <f t="shared" si="19"/>
        <v>139.13999999999999</v>
      </c>
    </row>
    <row r="120" spans="1:34" s="6" customFormat="1" ht="11.25" customHeight="1" x14ac:dyDescent="0.2">
      <c r="A120" s="18" t="s">
        <v>150</v>
      </c>
      <c r="B120" s="10">
        <v>0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-2.96</v>
      </c>
      <c r="Q120" s="10">
        <v>0</v>
      </c>
      <c r="R120" s="10">
        <v>0</v>
      </c>
      <c r="S120" s="10">
        <v>0</v>
      </c>
      <c r="T120" s="10">
        <v>0</v>
      </c>
      <c r="U120" s="10">
        <v>0</v>
      </c>
      <c r="V120" s="10">
        <v>0.39</v>
      </c>
      <c r="W120" s="10">
        <v>0</v>
      </c>
      <c r="X120" s="10">
        <v>0</v>
      </c>
      <c r="Y120" s="10">
        <v>0</v>
      </c>
      <c r="Z120" s="10">
        <v>0</v>
      </c>
      <c r="AA120" s="10">
        <v>0</v>
      </c>
      <c r="AB120" s="10">
        <v>0</v>
      </c>
      <c r="AC120" s="10">
        <v>0</v>
      </c>
      <c r="AD120" s="10">
        <v>0</v>
      </c>
      <c r="AE120" s="10">
        <v>4.07</v>
      </c>
      <c r="AF120" s="10">
        <v>0</v>
      </c>
      <c r="AG120" s="10">
        <v>0</v>
      </c>
      <c r="AH120" s="10">
        <f t="shared" si="19"/>
        <v>1.5000000000000004</v>
      </c>
    </row>
    <row r="121" spans="1:34" s="6" customFormat="1" ht="11.25" customHeight="1" x14ac:dyDescent="0.2">
      <c r="A121" s="18" t="s">
        <v>151</v>
      </c>
      <c r="B121" s="10">
        <v>0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4.4800000000000004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0</v>
      </c>
      <c r="AB121" s="10">
        <v>0</v>
      </c>
      <c r="AC121" s="10">
        <v>0</v>
      </c>
      <c r="AD121" s="10">
        <v>0</v>
      </c>
      <c r="AE121" s="10">
        <v>0</v>
      </c>
      <c r="AF121" s="10">
        <v>0</v>
      </c>
      <c r="AG121" s="10">
        <v>0</v>
      </c>
      <c r="AH121" s="10">
        <f t="shared" si="19"/>
        <v>4.4800000000000004</v>
      </c>
    </row>
    <row r="122" spans="1:34" s="6" customFormat="1" ht="11.25" customHeight="1" x14ac:dyDescent="0.2">
      <c r="A122" s="18" t="s">
        <v>152</v>
      </c>
      <c r="B122" s="10">
        <v>0</v>
      </c>
      <c r="C122" s="10">
        <v>0</v>
      </c>
      <c r="D122" s="10">
        <v>0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  <c r="Q122" s="10">
        <v>0</v>
      </c>
      <c r="R122" s="10">
        <v>0</v>
      </c>
      <c r="S122" s="10">
        <v>0</v>
      </c>
      <c r="T122" s="10">
        <v>0</v>
      </c>
      <c r="U122" s="10">
        <v>0</v>
      </c>
      <c r="V122" s="10">
        <v>0</v>
      </c>
      <c r="W122" s="10">
        <v>0</v>
      </c>
      <c r="X122" s="10">
        <v>0</v>
      </c>
      <c r="Y122" s="10">
        <v>0</v>
      </c>
      <c r="Z122" s="10">
        <v>0</v>
      </c>
      <c r="AA122" s="10">
        <v>0</v>
      </c>
      <c r="AB122" s="10">
        <v>0</v>
      </c>
      <c r="AC122" s="10">
        <v>0</v>
      </c>
      <c r="AD122" s="10">
        <v>2.0499999999999998</v>
      </c>
      <c r="AE122" s="10">
        <v>0</v>
      </c>
      <c r="AF122" s="10">
        <v>0</v>
      </c>
      <c r="AG122" s="10">
        <v>0</v>
      </c>
      <c r="AH122" s="10">
        <f t="shared" si="19"/>
        <v>2.0499999999999998</v>
      </c>
    </row>
    <row r="123" spans="1:34" s="6" customFormat="1" ht="11.25" customHeight="1" x14ac:dyDescent="0.2">
      <c r="A123" s="18" t="s">
        <v>153</v>
      </c>
      <c r="B123" s="10">
        <v>0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12.8</v>
      </c>
      <c r="O123" s="10">
        <v>7.55</v>
      </c>
      <c r="P123" s="10">
        <v>0</v>
      </c>
      <c r="Q123" s="10">
        <v>1.22</v>
      </c>
      <c r="R123" s="10">
        <v>0</v>
      </c>
      <c r="S123" s="10">
        <v>0</v>
      </c>
      <c r="T123" s="10">
        <v>8.2200000000000006</v>
      </c>
      <c r="U123" s="10">
        <v>0</v>
      </c>
      <c r="V123" s="10">
        <v>4.24</v>
      </c>
      <c r="W123" s="10">
        <v>0</v>
      </c>
      <c r="X123" s="10">
        <v>0</v>
      </c>
      <c r="Y123" s="10">
        <v>0</v>
      </c>
      <c r="Z123" s="10">
        <v>0</v>
      </c>
      <c r="AA123" s="10">
        <v>0</v>
      </c>
      <c r="AB123" s="10">
        <v>0</v>
      </c>
      <c r="AC123" s="10">
        <v>0</v>
      </c>
      <c r="AD123" s="10">
        <v>0</v>
      </c>
      <c r="AE123" s="10">
        <v>0.97</v>
      </c>
      <c r="AF123" s="10">
        <v>3.23</v>
      </c>
      <c r="AG123" s="10">
        <v>0</v>
      </c>
      <c r="AH123" s="10">
        <f t="shared" si="19"/>
        <v>38.229999999999997</v>
      </c>
    </row>
    <row r="124" spans="1:34" s="6" customFormat="1" ht="11.25" customHeight="1" x14ac:dyDescent="0.2">
      <c r="A124" s="18" t="s">
        <v>154</v>
      </c>
      <c r="B124" s="10">
        <v>0</v>
      </c>
      <c r="C124" s="10">
        <v>0</v>
      </c>
      <c r="D124" s="10">
        <v>0</v>
      </c>
      <c r="E124" s="10">
        <v>2.98</v>
      </c>
      <c r="F124" s="10">
        <v>0</v>
      </c>
      <c r="G124" s="10">
        <v>0.42</v>
      </c>
      <c r="H124" s="10">
        <v>4.55</v>
      </c>
      <c r="I124" s="10">
        <v>0</v>
      </c>
      <c r="J124" s="10">
        <v>0</v>
      </c>
      <c r="K124" s="10">
        <v>0</v>
      </c>
      <c r="L124" s="10">
        <v>0</v>
      </c>
      <c r="M124" s="10">
        <v>-3.26</v>
      </c>
      <c r="N124" s="10">
        <v>8.75</v>
      </c>
      <c r="O124" s="10">
        <v>0</v>
      </c>
      <c r="P124" s="10">
        <v>0</v>
      </c>
      <c r="Q124" s="10">
        <v>0</v>
      </c>
      <c r="R124" s="10">
        <v>0</v>
      </c>
      <c r="S124" s="10">
        <v>0</v>
      </c>
      <c r="T124" s="10">
        <v>0</v>
      </c>
      <c r="U124" s="10">
        <v>2.2799999999999998</v>
      </c>
      <c r="V124" s="10">
        <v>0</v>
      </c>
      <c r="W124" s="10">
        <v>1.06</v>
      </c>
      <c r="X124" s="10">
        <v>0</v>
      </c>
      <c r="Y124" s="10">
        <v>-4.96</v>
      </c>
      <c r="Z124" s="10">
        <v>0</v>
      </c>
      <c r="AA124" s="10">
        <v>0</v>
      </c>
      <c r="AB124" s="10">
        <v>0</v>
      </c>
      <c r="AC124" s="10">
        <v>0</v>
      </c>
      <c r="AD124" s="10">
        <v>0</v>
      </c>
      <c r="AE124" s="10">
        <v>0</v>
      </c>
      <c r="AF124" s="10">
        <v>0</v>
      </c>
      <c r="AG124" s="10">
        <v>0</v>
      </c>
      <c r="AH124" s="10">
        <f t="shared" si="19"/>
        <v>11.819999999999997</v>
      </c>
    </row>
    <row r="125" spans="1:34" s="6" customFormat="1" ht="11.25" customHeight="1" x14ac:dyDescent="0.2">
      <c r="A125" s="18" t="s">
        <v>155</v>
      </c>
      <c r="B125" s="10">
        <v>0</v>
      </c>
      <c r="C125" s="10">
        <v>0</v>
      </c>
      <c r="D125" s="10">
        <v>0</v>
      </c>
      <c r="E125" s="10">
        <v>111.26</v>
      </c>
      <c r="F125" s="10">
        <v>5.96</v>
      </c>
      <c r="G125" s="10">
        <v>0</v>
      </c>
      <c r="H125" s="10">
        <v>0</v>
      </c>
      <c r="I125" s="10">
        <v>0</v>
      </c>
      <c r="J125" s="10">
        <v>0</v>
      </c>
      <c r="K125" s="10">
        <v>-3.96</v>
      </c>
      <c r="L125" s="10">
        <v>0</v>
      </c>
      <c r="M125" s="10">
        <v>0</v>
      </c>
      <c r="N125" s="10">
        <v>0</v>
      </c>
      <c r="O125" s="10">
        <v>9.6</v>
      </c>
      <c r="P125" s="10">
        <v>17.54</v>
      </c>
      <c r="Q125" s="10">
        <v>194.55</v>
      </c>
      <c r="R125" s="10">
        <v>0</v>
      </c>
      <c r="S125" s="10">
        <v>17.57</v>
      </c>
      <c r="T125" s="10">
        <v>7.35</v>
      </c>
      <c r="U125" s="10">
        <v>16.690000000000001</v>
      </c>
      <c r="V125" s="10">
        <v>2.46</v>
      </c>
      <c r="W125" s="10">
        <v>7.92</v>
      </c>
      <c r="X125" s="10">
        <v>32.61</v>
      </c>
      <c r="Y125" s="10">
        <v>4.79</v>
      </c>
      <c r="Z125" s="10">
        <v>53.04</v>
      </c>
      <c r="AA125" s="10">
        <v>8.68</v>
      </c>
      <c r="AB125" s="10">
        <v>0</v>
      </c>
      <c r="AC125" s="10">
        <v>0</v>
      </c>
      <c r="AD125" s="10">
        <v>0</v>
      </c>
      <c r="AE125" s="10">
        <v>0</v>
      </c>
      <c r="AF125" s="10">
        <v>0</v>
      </c>
      <c r="AG125" s="10">
        <v>0</v>
      </c>
      <c r="AH125" s="10">
        <f t="shared" si="19"/>
        <v>486.06000000000012</v>
      </c>
    </row>
    <row r="126" spans="1:34" s="6" customFormat="1" ht="11.25" customHeight="1" x14ac:dyDescent="0.2">
      <c r="A126" s="18" t="s">
        <v>156</v>
      </c>
      <c r="B126" s="10">
        <v>0</v>
      </c>
      <c r="C126" s="10">
        <v>0</v>
      </c>
      <c r="D126" s="10">
        <v>0</v>
      </c>
      <c r="E126" s="10">
        <v>4.83</v>
      </c>
      <c r="F126" s="10">
        <v>10.58</v>
      </c>
      <c r="G126" s="10">
        <v>0</v>
      </c>
      <c r="H126" s="10">
        <v>4.4400000000000004</v>
      </c>
      <c r="I126" s="10">
        <v>12.85</v>
      </c>
      <c r="J126" s="10">
        <v>21.54</v>
      </c>
      <c r="K126" s="10">
        <v>0</v>
      </c>
      <c r="L126" s="10">
        <v>0.15</v>
      </c>
      <c r="M126" s="10">
        <v>0</v>
      </c>
      <c r="N126" s="10">
        <v>5.89</v>
      </c>
      <c r="O126" s="10">
        <v>0</v>
      </c>
      <c r="P126" s="10">
        <v>0.32</v>
      </c>
      <c r="Q126" s="10">
        <v>0</v>
      </c>
      <c r="R126" s="10">
        <v>1.03</v>
      </c>
      <c r="S126" s="10">
        <v>14.13</v>
      </c>
      <c r="T126" s="10">
        <v>0</v>
      </c>
      <c r="U126" s="10">
        <v>0.86</v>
      </c>
      <c r="V126" s="10">
        <v>0</v>
      </c>
      <c r="W126" s="10">
        <v>0</v>
      </c>
      <c r="X126" s="10">
        <v>12.68</v>
      </c>
      <c r="Y126" s="10">
        <v>0</v>
      </c>
      <c r="Z126" s="10">
        <v>8.1300000000000008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6.29</v>
      </c>
      <c r="AG126" s="10">
        <v>0</v>
      </c>
      <c r="AH126" s="10">
        <f t="shared" si="19"/>
        <v>103.72000000000001</v>
      </c>
    </row>
    <row r="127" spans="1:34" s="6" customFormat="1" ht="11.25" customHeight="1" x14ac:dyDescent="0.2">
      <c r="A127" s="18" t="s">
        <v>157</v>
      </c>
      <c r="B127" s="10">
        <v>0</v>
      </c>
      <c r="C127" s="10">
        <v>0</v>
      </c>
      <c r="D127" s="10">
        <v>0</v>
      </c>
      <c r="E127" s="10">
        <v>0</v>
      </c>
      <c r="F127" s="10">
        <v>7.36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0.66</v>
      </c>
      <c r="Q127" s="10">
        <v>0</v>
      </c>
      <c r="R127" s="10">
        <v>0</v>
      </c>
      <c r="S127" s="10">
        <v>0</v>
      </c>
      <c r="T127" s="10">
        <v>0</v>
      </c>
      <c r="U127" s="10">
        <v>0</v>
      </c>
      <c r="V127" s="10">
        <v>0</v>
      </c>
      <c r="W127" s="10">
        <v>0</v>
      </c>
      <c r="X127" s="10">
        <v>0</v>
      </c>
      <c r="Y127" s="10">
        <v>0</v>
      </c>
      <c r="Z127" s="10">
        <v>0</v>
      </c>
      <c r="AA127" s="10">
        <v>0</v>
      </c>
      <c r="AB127" s="10">
        <v>0</v>
      </c>
      <c r="AC127" s="10">
        <v>0</v>
      </c>
      <c r="AD127" s="10">
        <v>14.2</v>
      </c>
      <c r="AE127" s="10">
        <v>0</v>
      </c>
      <c r="AF127" s="10">
        <v>0</v>
      </c>
      <c r="AG127" s="10">
        <v>0</v>
      </c>
      <c r="AH127" s="10">
        <f t="shared" si="19"/>
        <v>22.22</v>
      </c>
    </row>
    <row r="128" spans="1:34" s="6" customFormat="1" ht="11.25" customHeight="1" x14ac:dyDescent="0.2">
      <c r="A128" s="18" t="s">
        <v>158</v>
      </c>
      <c r="B128" s="10">
        <v>0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34.49</v>
      </c>
      <c r="Q128" s="10">
        <v>0</v>
      </c>
      <c r="R128" s="10">
        <v>0</v>
      </c>
      <c r="S128" s="10">
        <v>0</v>
      </c>
      <c r="T128" s="10">
        <v>0</v>
      </c>
      <c r="U128" s="10">
        <v>0</v>
      </c>
      <c r="V128" s="10">
        <v>0</v>
      </c>
      <c r="W128" s="10">
        <v>0</v>
      </c>
      <c r="X128" s="10">
        <v>0</v>
      </c>
      <c r="Y128" s="10">
        <v>0</v>
      </c>
      <c r="Z128" s="10">
        <v>0</v>
      </c>
      <c r="AA128" s="10">
        <v>0</v>
      </c>
      <c r="AB128" s="10">
        <v>0</v>
      </c>
      <c r="AC128" s="10">
        <v>0</v>
      </c>
      <c r="AD128" s="10">
        <v>0</v>
      </c>
      <c r="AE128" s="10">
        <v>0</v>
      </c>
      <c r="AF128" s="10">
        <v>0</v>
      </c>
      <c r="AG128" s="10">
        <v>0</v>
      </c>
      <c r="AH128" s="10">
        <f t="shared" si="19"/>
        <v>34.49</v>
      </c>
    </row>
    <row r="129" spans="1:34" s="6" customFormat="1" ht="11.25" customHeight="1" x14ac:dyDescent="0.2">
      <c r="A129" s="18" t="s">
        <v>159</v>
      </c>
      <c r="B129" s="10">
        <v>0</v>
      </c>
      <c r="C129" s="10">
        <v>0</v>
      </c>
      <c r="D129" s="10">
        <v>0</v>
      </c>
      <c r="E129" s="10">
        <v>0</v>
      </c>
      <c r="F129" s="10">
        <v>4.12</v>
      </c>
      <c r="G129" s="10">
        <v>12.51</v>
      </c>
      <c r="H129" s="10">
        <v>-3.21</v>
      </c>
      <c r="I129" s="10">
        <v>0</v>
      </c>
      <c r="J129" s="10">
        <v>0</v>
      </c>
      <c r="K129" s="10">
        <v>0</v>
      </c>
      <c r="L129" s="10">
        <v>4.3099999999999996</v>
      </c>
      <c r="M129" s="10">
        <v>0</v>
      </c>
      <c r="N129" s="10">
        <v>0</v>
      </c>
      <c r="O129" s="10">
        <v>0</v>
      </c>
      <c r="P129" s="10">
        <v>0</v>
      </c>
      <c r="Q129" s="10">
        <v>-1.66</v>
      </c>
      <c r="R129" s="10">
        <v>50.71</v>
      </c>
      <c r="S129" s="10">
        <v>0</v>
      </c>
      <c r="T129" s="10">
        <v>41.22</v>
      </c>
      <c r="U129" s="10">
        <v>0</v>
      </c>
      <c r="V129" s="10">
        <v>0</v>
      </c>
      <c r="W129" s="10">
        <v>16.190000000000001</v>
      </c>
      <c r="X129" s="10">
        <v>0</v>
      </c>
      <c r="Y129" s="10">
        <v>50.29</v>
      </c>
      <c r="Z129" s="10">
        <v>0</v>
      </c>
      <c r="AA129" s="10">
        <v>0</v>
      </c>
      <c r="AB129" s="10">
        <v>0</v>
      </c>
      <c r="AC129" s="10">
        <v>0</v>
      </c>
      <c r="AD129" s="10">
        <v>3.76</v>
      </c>
      <c r="AE129" s="10">
        <v>0</v>
      </c>
      <c r="AF129" s="10">
        <v>0</v>
      </c>
      <c r="AG129" s="10">
        <v>0</v>
      </c>
      <c r="AH129" s="10">
        <f t="shared" si="19"/>
        <v>178.23999999999998</v>
      </c>
    </row>
    <row r="130" spans="1:34" s="6" customFormat="1" ht="11.25" customHeight="1" x14ac:dyDescent="0.2">
      <c r="A130" s="19" t="s">
        <v>160</v>
      </c>
      <c r="B130" s="12">
        <f t="shared" ref="B130:AH130" si="20">SUM(B115:B129)</f>
        <v>0</v>
      </c>
      <c r="C130" s="12">
        <f t="shared" si="20"/>
        <v>0</v>
      </c>
      <c r="D130" s="12">
        <f t="shared" si="20"/>
        <v>12.93</v>
      </c>
      <c r="E130" s="12">
        <f t="shared" si="20"/>
        <v>119.07000000000001</v>
      </c>
      <c r="F130" s="12">
        <f t="shared" si="20"/>
        <v>28.02</v>
      </c>
      <c r="G130" s="12">
        <f t="shared" si="20"/>
        <v>20.65</v>
      </c>
      <c r="H130" s="12">
        <f t="shared" si="20"/>
        <v>61.550000000000004</v>
      </c>
      <c r="I130" s="12">
        <f t="shared" si="20"/>
        <v>21.66</v>
      </c>
      <c r="J130" s="12">
        <f t="shared" si="20"/>
        <v>21.54</v>
      </c>
      <c r="K130" s="12">
        <f t="shared" si="20"/>
        <v>-3.96</v>
      </c>
      <c r="L130" s="12">
        <f t="shared" si="20"/>
        <v>4.46</v>
      </c>
      <c r="M130" s="12">
        <f t="shared" si="20"/>
        <v>-5.8599999999999994</v>
      </c>
      <c r="N130" s="12">
        <f t="shared" si="20"/>
        <v>33.380000000000003</v>
      </c>
      <c r="O130" s="12">
        <f t="shared" si="20"/>
        <v>20.100000000000001</v>
      </c>
      <c r="P130" s="12">
        <f t="shared" si="20"/>
        <v>58.5</v>
      </c>
      <c r="Q130" s="12">
        <f t="shared" si="20"/>
        <v>194.11</v>
      </c>
      <c r="R130" s="12">
        <f t="shared" si="20"/>
        <v>51.74</v>
      </c>
      <c r="S130" s="12">
        <f t="shared" si="20"/>
        <v>42.13</v>
      </c>
      <c r="T130" s="12">
        <f t="shared" si="20"/>
        <v>56.79</v>
      </c>
      <c r="U130" s="12">
        <f t="shared" si="20"/>
        <v>215.83</v>
      </c>
      <c r="V130" s="12">
        <f t="shared" si="20"/>
        <v>7.09</v>
      </c>
      <c r="W130" s="12">
        <f t="shared" si="20"/>
        <v>164.30999999999997</v>
      </c>
      <c r="X130" s="12">
        <f t="shared" si="20"/>
        <v>45.29</v>
      </c>
      <c r="Y130" s="12">
        <f t="shared" si="20"/>
        <v>53.75</v>
      </c>
      <c r="Z130" s="12">
        <f t="shared" si="20"/>
        <v>65.069999999999993</v>
      </c>
      <c r="AA130" s="12">
        <f t="shared" si="20"/>
        <v>9.25</v>
      </c>
      <c r="AB130" s="12">
        <f t="shared" si="20"/>
        <v>119.88</v>
      </c>
      <c r="AC130" s="12">
        <f t="shared" si="20"/>
        <v>4.8499999999999996</v>
      </c>
      <c r="AD130" s="12">
        <f t="shared" si="20"/>
        <v>20.009999999999998</v>
      </c>
      <c r="AE130" s="12">
        <f t="shared" si="20"/>
        <v>7.87</v>
      </c>
      <c r="AF130" s="12">
        <f t="shared" si="20"/>
        <v>9.52</v>
      </c>
      <c r="AG130" s="12">
        <f t="shared" si="20"/>
        <v>0</v>
      </c>
      <c r="AH130" s="12">
        <f t="shared" si="20"/>
        <v>1459.5300000000002</v>
      </c>
    </row>
    <row r="131" spans="1:34" s="6" customFormat="1" ht="11.25" customHeight="1" x14ac:dyDescent="0.2">
      <c r="A131" s="17" t="s">
        <v>161</v>
      </c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</row>
    <row r="132" spans="1:34" s="6" customFormat="1" ht="11.25" customHeight="1" x14ac:dyDescent="0.2">
      <c r="A132" s="18" t="s">
        <v>162</v>
      </c>
      <c r="B132" s="10">
        <v>0</v>
      </c>
      <c r="C132" s="10">
        <v>3.35</v>
      </c>
      <c r="D132" s="10">
        <v>4.5999999999999996</v>
      </c>
      <c r="E132" s="10">
        <v>5.75</v>
      </c>
      <c r="F132" s="10">
        <v>3.91</v>
      </c>
      <c r="G132" s="10">
        <v>8.8000000000000007</v>
      </c>
      <c r="H132" s="10">
        <v>5.84</v>
      </c>
      <c r="I132" s="10">
        <v>2.1800000000000002</v>
      </c>
      <c r="J132" s="10">
        <v>4.51</v>
      </c>
      <c r="K132" s="10">
        <v>1.75</v>
      </c>
      <c r="L132" s="10">
        <v>6.01</v>
      </c>
      <c r="M132" s="10">
        <v>2.35</v>
      </c>
      <c r="N132" s="10">
        <v>2.4900000000000002</v>
      </c>
      <c r="O132" s="10">
        <v>4.83</v>
      </c>
      <c r="P132" s="10">
        <v>3.05</v>
      </c>
      <c r="Q132" s="10">
        <v>3.17</v>
      </c>
      <c r="R132" s="10">
        <v>4.3099999999999996</v>
      </c>
      <c r="S132" s="10">
        <v>4.57</v>
      </c>
      <c r="T132" s="10">
        <v>2.74</v>
      </c>
      <c r="U132" s="10">
        <v>3.6</v>
      </c>
      <c r="V132" s="10">
        <v>3.84</v>
      </c>
      <c r="W132" s="10">
        <v>2.2999999999999998</v>
      </c>
      <c r="X132" s="10">
        <v>2.96</v>
      </c>
      <c r="Y132" s="10">
        <v>3.4</v>
      </c>
      <c r="Z132" s="10">
        <v>3.09</v>
      </c>
      <c r="AA132" s="10">
        <v>9.42</v>
      </c>
      <c r="AB132" s="10">
        <v>4.07</v>
      </c>
      <c r="AC132" s="10">
        <v>4.6900000000000004</v>
      </c>
      <c r="AD132" s="10">
        <v>13.45</v>
      </c>
      <c r="AE132" s="10">
        <v>7.94</v>
      </c>
      <c r="AF132" s="10">
        <v>5.53</v>
      </c>
      <c r="AG132" s="10">
        <v>3.15</v>
      </c>
      <c r="AH132" s="10">
        <f>SUM(B132:AG132)</f>
        <v>141.65</v>
      </c>
    </row>
    <row r="133" spans="1:34" s="6" customFormat="1" ht="11.25" customHeight="1" x14ac:dyDescent="0.2">
      <c r="A133" s="18" t="s">
        <v>163</v>
      </c>
      <c r="B133" s="10">
        <v>0</v>
      </c>
      <c r="C133" s="10">
        <v>0</v>
      </c>
      <c r="D133" s="10">
        <v>0</v>
      </c>
      <c r="E133" s="10">
        <v>0.28999999999999998</v>
      </c>
      <c r="F133" s="10">
        <v>10.5</v>
      </c>
      <c r="G133" s="10">
        <v>22.23</v>
      </c>
      <c r="H133" s="10">
        <v>0</v>
      </c>
      <c r="I133" s="10">
        <v>0</v>
      </c>
      <c r="J133" s="10">
        <v>3.04</v>
      </c>
      <c r="K133" s="10">
        <v>0</v>
      </c>
      <c r="L133" s="10">
        <v>17.850000000000001</v>
      </c>
      <c r="M133" s="10">
        <v>0</v>
      </c>
      <c r="N133" s="10">
        <v>0</v>
      </c>
      <c r="O133" s="10">
        <v>19.73</v>
      </c>
      <c r="P133" s="10">
        <v>0</v>
      </c>
      <c r="Q133" s="10">
        <v>0.42</v>
      </c>
      <c r="R133" s="10">
        <v>0</v>
      </c>
      <c r="S133" s="10">
        <v>9.11</v>
      </c>
      <c r="T133" s="10">
        <v>0</v>
      </c>
      <c r="U133" s="10">
        <v>0</v>
      </c>
      <c r="V133" s="10">
        <v>0</v>
      </c>
      <c r="W133" s="10">
        <v>0</v>
      </c>
      <c r="X133" s="10">
        <v>0</v>
      </c>
      <c r="Y133" s="10">
        <v>0</v>
      </c>
      <c r="Z133" s="10">
        <v>17.34</v>
      </c>
      <c r="AA133" s="10">
        <v>0.87</v>
      </c>
      <c r="AB133" s="10">
        <v>0</v>
      </c>
      <c r="AC133" s="10">
        <v>0</v>
      </c>
      <c r="AD133" s="10">
        <v>0</v>
      </c>
      <c r="AE133" s="10">
        <v>0</v>
      </c>
      <c r="AF133" s="10">
        <v>4.74</v>
      </c>
      <c r="AG133" s="10">
        <v>0</v>
      </c>
      <c r="AH133" s="10">
        <f>SUM(B133:AG133)</f>
        <v>106.12</v>
      </c>
    </row>
    <row r="134" spans="1:34" s="6" customFormat="1" ht="11.25" customHeight="1" x14ac:dyDescent="0.2">
      <c r="A134" s="18" t="s">
        <v>164</v>
      </c>
      <c r="B134" s="10">
        <v>0</v>
      </c>
      <c r="C134" s="10">
        <v>8.42</v>
      </c>
      <c r="D134" s="10">
        <v>16.84</v>
      </c>
      <c r="E134" s="10">
        <v>8.42</v>
      </c>
      <c r="F134" s="10">
        <v>10.33</v>
      </c>
      <c r="G134" s="10">
        <v>8.42</v>
      </c>
      <c r="H134" s="10">
        <v>8.5299999999999994</v>
      </c>
      <c r="I134" s="10">
        <v>9</v>
      </c>
      <c r="J134" s="10">
        <v>9</v>
      </c>
      <c r="K134" s="10">
        <v>11.19</v>
      </c>
      <c r="L134" s="10">
        <v>12.46</v>
      </c>
      <c r="M134" s="10">
        <v>10.11</v>
      </c>
      <c r="N134" s="10">
        <v>10.11</v>
      </c>
      <c r="O134" s="10">
        <v>10.11</v>
      </c>
      <c r="P134" s="10">
        <v>10.11</v>
      </c>
      <c r="Q134" s="10">
        <v>10.11</v>
      </c>
      <c r="R134" s="10">
        <v>10.11</v>
      </c>
      <c r="S134" s="10">
        <v>10.11</v>
      </c>
      <c r="T134" s="10">
        <v>10.11</v>
      </c>
      <c r="U134" s="10">
        <v>8.7100000000000009</v>
      </c>
      <c r="V134" s="10">
        <v>8.7100000000000009</v>
      </c>
      <c r="W134" s="10">
        <v>8.7100000000000009</v>
      </c>
      <c r="X134" s="10">
        <v>8.7100000000000009</v>
      </c>
      <c r="Y134" s="10">
        <v>34.6</v>
      </c>
      <c r="Z134" s="10">
        <v>8.7100000000000009</v>
      </c>
      <c r="AA134" s="10">
        <v>8.6199999999999992</v>
      </c>
      <c r="AB134" s="10">
        <v>9.07</v>
      </c>
      <c r="AC134" s="10">
        <v>9.07</v>
      </c>
      <c r="AD134" s="10">
        <v>9.09</v>
      </c>
      <c r="AE134" s="10">
        <v>9.09</v>
      </c>
      <c r="AF134" s="10">
        <v>9.09</v>
      </c>
      <c r="AG134" s="10">
        <v>9.9499999999999993</v>
      </c>
      <c r="AH134" s="10">
        <f>SUM(B134:AG134)</f>
        <v>325.62</v>
      </c>
    </row>
    <row r="135" spans="1:34" s="6" customFormat="1" ht="11.25" customHeight="1" x14ac:dyDescent="0.2">
      <c r="A135" s="19" t="s">
        <v>165</v>
      </c>
      <c r="B135" s="12">
        <f t="shared" ref="B135:AH135" si="21">SUM(B132:B134)</f>
        <v>0</v>
      </c>
      <c r="C135" s="12">
        <f t="shared" si="21"/>
        <v>11.77</v>
      </c>
      <c r="D135" s="12">
        <f t="shared" si="21"/>
        <v>21.439999999999998</v>
      </c>
      <c r="E135" s="12">
        <f t="shared" si="21"/>
        <v>14.46</v>
      </c>
      <c r="F135" s="12">
        <f t="shared" si="21"/>
        <v>24.740000000000002</v>
      </c>
      <c r="G135" s="12">
        <f t="shared" si="21"/>
        <v>39.450000000000003</v>
      </c>
      <c r="H135" s="12">
        <f t="shared" si="21"/>
        <v>14.37</v>
      </c>
      <c r="I135" s="12">
        <f t="shared" si="21"/>
        <v>11.18</v>
      </c>
      <c r="J135" s="12">
        <f t="shared" si="21"/>
        <v>16.55</v>
      </c>
      <c r="K135" s="12">
        <f t="shared" si="21"/>
        <v>12.94</v>
      </c>
      <c r="L135" s="12">
        <f t="shared" si="21"/>
        <v>36.32</v>
      </c>
      <c r="M135" s="12">
        <f t="shared" si="21"/>
        <v>12.459999999999999</v>
      </c>
      <c r="N135" s="12">
        <f t="shared" si="21"/>
        <v>12.6</v>
      </c>
      <c r="O135" s="12">
        <f t="shared" si="21"/>
        <v>34.67</v>
      </c>
      <c r="P135" s="12">
        <f t="shared" si="21"/>
        <v>13.16</v>
      </c>
      <c r="Q135" s="12">
        <f t="shared" si="21"/>
        <v>13.7</v>
      </c>
      <c r="R135" s="12">
        <f t="shared" si="21"/>
        <v>14.419999999999998</v>
      </c>
      <c r="S135" s="12">
        <f t="shared" si="21"/>
        <v>23.79</v>
      </c>
      <c r="T135" s="12">
        <f t="shared" si="21"/>
        <v>12.85</v>
      </c>
      <c r="U135" s="12">
        <f t="shared" si="21"/>
        <v>12.31</v>
      </c>
      <c r="V135" s="12">
        <f t="shared" si="21"/>
        <v>12.55</v>
      </c>
      <c r="W135" s="12">
        <f t="shared" si="21"/>
        <v>11.010000000000002</v>
      </c>
      <c r="X135" s="12">
        <f t="shared" si="21"/>
        <v>11.670000000000002</v>
      </c>
      <c r="Y135" s="12">
        <f t="shared" si="21"/>
        <v>38</v>
      </c>
      <c r="Z135" s="12">
        <f t="shared" si="21"/>
        <v>29.14</v>
      </c>
      <c r="AA135" s="12">
        <f t="shared" si="21"/>
        <v>18.909999999999997</v>
      </c>
      <c r="AB135" s="12">
        <f t="shared" si="21"/>
        <v>13.14</v>
      </c>
      <c r="AC135" s="12">
        <f t="shared" si="21"/>
        <v>13.760000000000002</v>
      </c>
      <c r="AD135" s="12">
        <f t="shared" si="21"/>
        <v>22.54</v>
      </c>
      <c r="AE135" s="12">
        <f t="shared" si="21"/>
        <v>17.03</v>
      </c>
      <c r="AF135" s="12">
        <f t="shared" si="21"/>
        <v>19.36</v>
      </c>
      <c r="AG135" s="12">
        <f t="shared" si="21"/>
        <v>13.1</v>
      </c>
      <c r="AH135" s="12">
        <f t="shared" si="21"/>
        <v>573.39</v>
      </c>
    </row>
    <row r="136" spans="1:34" s="6" customFormat="1" ht="11.25" customHeight="1" x14ac:dyDescent="0.2">
      <c r="A136" s="17" t="s">
        <v>166</v>
      </c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</row>
    <row r="137" spans="1:34" s="6" customFormat="1" ht="11.25" customHeight="1" x14ac:dyDescent="0.2">
      <c r="A137" s="18" t="s">
        <v>167</v>
      </c>
      <c r="B137" s="10">
        <v>425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946.32</v>
      </c>
      <c r="J137" s="10">
        <v>10.210000000000001</v>
      </c>
      <c r="K137" s="10">
        <v>500</v>
      </c>
      <c r="L137" s="10">
        <v>0</v>
      </c>
      <c r="M137" s="10">
        <v>-771.43</v>
      </c>
      <c r="N137" s="10">
        <v>0</v>
      </c>
      <c r="O137" s="10">
        <v>0</v>
      </c>
      <c r="P137" s="10">
        <v>0</v>
      </c>
      <c r="Q137" s="10">
        <v>0</v>
      </c>
      <c r="R137" s="10">
        <v>0</v>
      </c>
      <c r="S137" s="10">
        <v>0</v>
      </c>
      <c r="T137" s="10">
        <v>0</v>
      </c>
      <c r="U137" s="10">
        <v>0</v>
      </c>
      <c r="V137" s="10">
        <v>1961.5</v>
      </c>
      <c r="W137" s="10">
        <v>0</v>
      </c>
      <c r="X137" s="10">
        <v>0</v>
      </c>
      <c r="Y137" s="10">
        <v>-418.35</v>
      </c>
      <c r="Z137" s="10">
        <v>0</v>
      </c>
      <c r="AA137" s="10">
        <v>0</v>
      </c>
      <c r="AB137" s="10">
        <v>0</v>
      </c>
      <c r="AC137" s="10">
        <v>0</v>
      </c>
      <c r="AD137" s="10">
        <v>0</v>
      </c>
      <c r="AE137" s="10">
        <v>0</v>
      </c>
      <c r="AF137" s="10">
        <v>677.2</v>
      </c>
      <c r="AG137" s="10">
        <v>0</v>
      </c>
      <c r="AH137" s="10">
        <f>SUM(B137:AG137)</f>
        <v>3330.4500000000007</v>
      </c>
    </row>
    <row r="138" spans="1:34" s="6" customFormat="1" ht="11.25" customHeight="1" x14ac:dyDescent="0.2">
      <c r="A138" s="18" t="s">
        <v>168</v>
      </c>
      <c r="B138" s="10">
        <v>0</v>
      </c>
      <c r="C138" s="10">
        <v>0</v>
      </c>
      <c r="D138" s="10">
        <v>53.5</v>
      </c>
      <c r="E138" s="10">
        <v>53.5</v>
      </c>
      <c r="F138" s="10">
        <v>0</v>
      </c>
      <c r="G138" s="10">
        <v>0</v>
      </c>
      <c r="H138" s="10">
        <v>832</v>
      </c>
      <c r="I138" s="10">
        <v>-53.5</v>
      </c>
      <c r="J138" s="10">
        <v>53.5</v>
      </c>
      <c r="K138" s="10">
        <v>0</v>
      </c>
      <c r="L138" s="10">
        <v>0</v>
      </c>
      <c r="M138" s="10">
        <v>-384.99</v>
      </c>
      <c r="N138" s="10">
        <v>60.46</v>
      </c>
      <c r="O138" s="10">
        <v>10.28</v>
      </c>
      <c r="P138" s="10">
        <v>0</v>
      </c>
      <c r="Q138" s="10">
        <v>68.92</v>
      </c>
      <c r="R138" s="10">
        <v>10.28</v>
      </c>
      <c r="S138" s="10">
        <v>75.88</v>
      </c>
      <c r="T138" s="10">
        <v>0</v>
      </c>
      <c r="U138" s="10">
        <v>20.7</v>
      </c>
      <c r="V138" s="10">
        <v>0</v>
      </c>
      <c r="W138" s="10">
        <v>65.680000000000007</v>
      </c>
      <c r="X138" s="10">
        <v>10.35</v>
      </c>
      <c r="Y138" s="10">
        <v>-126.14</v>
      </c>
      <c r="Z138" s="10">
        <v>65.540000000000006</v>
      </c>
      <c r="AA138" s="10">
        <v>10.24</v>
      </c>
      <c r="AB138" s="10">
        <v>10.77</v>
      </c>
      <c r="AC138" s="10">
        <v>71.56</v>
      </c>
      <c r="AD138" s="10">
        <v>16.2</v>
      </c>
      <c r="AE138" s="10">
        <v>0</v>
      </c>
      <c r="AF138" s="10">
        <v>66.2</v>
      </c>
      <c r="AG138" s="10">
        <v>10.8</v>
      </c>
      <c r="AH138" s="10">
        <f>SUM(B138:AG138)</f>
        <v>1001.73</v>
      </c>
    </row>
    <row r="139" spans="1:34" s="6" customFormat="1" ht="11.25" customHeight="1" x14ac:dyDescent="0.2">
      <c r="A139" s="18" t="s">
        <v>169</v>
      </c>
      <c r="B139" s="10">
        <v>0</v>
      </c>
      <c r="C139" s="10">
        <v>0</v>
      </c>
      <c r="D139" s="10">
        <v>307.5</v>
      </c>
      <c r="E139" s="10">
        <v>0</v>
      </c>
      <c r="F139" s="10">
        <v>0</v>
      </c>
      <c r="G139" s="10">
        <v>0</v>
      </c>
      <c r="H139" s="10">
        <v>298.5</v>
      </c>
      <c r="I139" s="10">
        <v>0</v>
      </c>
      <c r="J139" s="10">
        <v>298.5</v>
      </c>
      <c r="K139" s="10">
        <v>0</v>
      </c>
      <c r="L139" s="10">
        <v>0</v>
      </c>
      <c r="M139" s="10">
        <v>-370.85</v>
      </c>
      <c r="N139" s="10">
        <v>285</v>
      </c>
      <c r="O139" s="10">
        <v>0</v>
      </c>
      <c r="P139" s="10">
        <v>285</v>
      </c>
      <c r="Q139" s="10">
        <v>0</v>
      </c>
      <c r="R139" s="10">
        <v>0</v>
      </c>
      <c r="S139" s="10">
        <v>0</v>
      </c>
      <c r="T139" s="10">
        <v>285</v>
      </c>
      <c r="U139" s="10">
        <v>0</v>
      </c>
      <c r="V139" s="10">
        <v>996</v>
      </c>
      <c r="W139" s="10">
        <v>162</v>
      </c>
      <c r="X139" s="10">
        <v>0</v>
      </c>
      <c r="Y139" s="10">
        <v>-825.33</v>
      </c>
      <c r="Z139" s="10">
        <v>162</v>
      </c>
      <c r="AA139" s="10">
        <v>285</v>
      </c>
      <c r="AB139" s="10">
        <v>162</v>
      </c>
      <c r="AC139" s="10">
        <v>0</v>
      </c>
      <c r="AD139" s="10">
        <v>298.5</v>
      </c>
      <c r="AE139" s="10">
        <v>447</v>
      </c>
      <c r="AF139" s="10">
        <v>150</v>
      </c>
      <c r="AG139" s="10">
        <v>0</v>
      </c>
      <c r="AH139" s="10">
        <f>SUM(B139:AG139)</f>
        <v>3225.82</v>
      </c>
    </row>
    <row r="140" spans="1:34" s="6" customFormat="1" ht="11.25" customHeight="1" x14ac:dyDescent="0.2">
      <c r="A140" s="18" t="s">
        <v>170</v>
      </c>
      <c r="B140" s="10">
        <v>0</v>
      </c>
      <c r="C140" s="10">
        <v>0</v>
      </c>
      <c r="D140" s="10">
        <v>0</v>
      </c>
      <c r="E140" s="10">
        <v>0</v>
      </c>
      <c r="F140" s="10">
        <v>0</v>
      </c>
      <c r="G140" s="10">
        <v>0.47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  <c r="S140" s="10">
        <v>0.37</v>
      </c>
      <c r="T140" s="10">
        <v>0</v>
      </c>
      <c r="U140" s="10">
        <v>0</v>
      </c>
      <c r="V140" s="10">
        <v>0</v>
      </c>
      <c r="W140" s="10">
        <v>0</v>
      </c>
      <c r="X140" s="10">
        <v>0</v>
      </c>
      <c r="Y140" s="10">
        <v>0</v>
      </c>
      <c r="Z140" s="10">
        <v>0</v>
      </c>
      <c r="AA140" s="10">
        <v>0</v>
      </c>
      <c r="AB140" s="10">
        <v>0</v>
      </c>
      <c r="AC140" s="10">
        <v>0</v>
      </c>
      <c r="AD140" s="10">
        <v>0</v>
      </c>
      <c r="AE140" s="10">
        <v>0</v>
      </c>
      <c r="AF140" s="10">
        <v>0</v>
      </c>
      <c r="AG140" s="10">
        <v>0</v>
      </c>
      <c r="AH140" s="10">
        <f>SUM(B140:AG140)</f>
        <v>0.84</v>
      </c>
    </row>
    <row r="141" spans="1:34" s="6" customFormat="1" ht="11.25" customHeight="1" x14ac:dyDescent="0.2">
      <c r="A141" s="18" t="s">
        <v>171</v>
      </c>
      <c r="B141" s="10">
        <v>0</v>
      </c>
      <c r="C141" s="10">
        <v>0</v>
      </c>
      <c r="D141" s="10">
        <v>0</v>
      </c>
      <c r="E141" s="10">
        <v>0</v>
      </c>
      <c r="F141" s="10">
        <v>0</v>
      </c>
      <c r="G141" s="10">
        <v>0</v>
      </c>
      <c r="H141" s="10">
        <v>60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  <c r="Q141" s="10">
        <v>0</v>
      </c>
      <c r="R141" s="10">
        <v>0</v>
      </c>
      <c r="S141" s="10">
        <v>0</v>
      </c>
      <c r="T141" s="10">
        <v>0</v>
      </c>
      <c r="U141" s="10">
        <v>0</v>
      </c>
      <c r="V141" s="10">
        <v>0</v>
      </c>
      <c r="W141" s="10">
        <v>0</v>
      </c>
      <c r="X141" s="10">
        <v>0</v>
      </c>
      <c r="Y141" s="10">
        <v>0</v>
      </c>
      <c r="Z141" s="10">
        <v>0</v>
      </c>
      <c r="AA141" s="10">
        <v>0</v>
      </c>
      <c r="AB141" s="10">
        <v>0</v>
      </c>
      <c r="AC141" s="10">
        <v>0</v>
      </c>
      <c r="AD141" s="10">
        <v>0</v>
      </c>
      <c r="AE141" s="10">
        <v>0</v>
      </c>
      <c r="AF141" s="10">
        <v>0</v>
      </c>
      <c r="AG141" s="10">
        <v>0</v>
      </c>
      <c r="AH141" s="10">
        <f>SUM(B141:AG141)</f>
        <v>60</v>
      </c>
    </row>
    <row r="142" spans="1:34" s="6" customFormat="1" ht="11.25" customHeight="1" x14ac:dyDescent="0.2">
      <c r="A142" s="19" t="s">
        <v>172</v>
      </c>
      <c r="B142" s="12">
        <f t="shared" ref="B142:AH142" si="22">SUM(B137:B141)</f>
        <v>425</v>
      </c>
      <c r="C142" s="12">
        <f t="shared" si="22"/>
        <v>0</v>
      </c>
      <c r="D142" s="12">
        <f t="shared" si="22"/>
        <v>361</v>
      </c>
      <c r="E142" s="12">
        <f t="shared" si="22"/>
        <v>53.5</v>
      </c>
      <c r="F142" s="12">
        <f t="shared" si="22"/>
        <v>0</v>
      </c>
      <c r="G142" s="12">
        <f t="shared" si="22"/>
        <v>0.47</v>
      </c>
      <c r="H142" s="12">
        <f t="shared" si="22"/>
        <v>1190.5</v>
      </c>
      <c r="I142" s="12">
        <f t="shared" si="22"/>
        <v>892.82</v>
      </c>
      <c r="J142" s="12">
        <f t="shared" si="22"/>
        <v>362.21</v>
      </c>
      <c r="K142" s="12">
        <f t="shared" si="22"/>
        <v>500</v>
      </c>
      <c r="L142" s="12">
        <f t="shared" si="22"/>
        <v>0</v>
      </c>
      <c r="M142" s="12">
        <f t="shared" si="22"/>
        <v>-1527.27</v>
      </c>
      <c r="N142" s="12">
        <f t="shared" si="22"/>
        <v>345.46</v>
      </c>
      <c r="O142" s="12">
        <f t="shared" si="22"/>
        <v>10.28</v>
      </c>
      <c r="P142" s="12">
        <f t="shared" si="22"/>
        <v>285</v>
      </c>
      <c r="Q142" s="12">
        <f t="shared" si="22"/>
        <v>68.92</v>
      </c>
      <c r="R142" s="12">
        <f t="shared" si="22"/>
        <v>10.28</v>
      </c>
      <c r="S142" s="12">
        <f t="shared" si="22"/>
        <v>76.25</v>
      </c>
      <c r="T142" s="12">
        <f t="shared" si="22"/>
        <v>285</v>
      </c>
      <c r="U142" s="12">
        <f t="shared" si="22"/>
        <v>20.7</v>
      </c>
      <c r="V142" s="12">
        <f t="shared" si="22"/>
        <v>2957.5</v>
      </c>
      <c r="W142" s="12">
        <f t="shared" si="22"/>
        <v>227.68</v>
      </c>
      <c r="X142" s="12">
        <f t="shared" si="22"/>
        <v>10.35</v>
      </c>
      <c r="Y142" s="12">
        <f t="shared" si="22"/>
        <v>-1369.8200000000002</v>
      </c>
      <c r="Z142" s="12">
        <f t="shared" si="22"/>
        <v>227.54000000000002</v>
      </c>
      <c r="AA142" s="12">
        <f t="shared" si="22"/>
        <v>295.24</v>
      </c>
      <c r="AB142" s="12">
        <f t="shared" si="22"/>
        <v>172.77</v>
      </c>
      <c r="AC142" s="12">
        <f t="shared" si="22"/>
        <v>71.56</v>
      </c>
      <c r="AD142" s="12">
        <f t="shared" si="22"/>
        <v>314.7</v>
      </c>
      <c r="AE142" s="12">
        <f t="shared" si="22"/>
        <v>447</v>
      </c>
      <c r="AF142" s="12">
        <f t="shared" si="22"/>
        <v>893.40000000000009</v>
      </c>
      <c r="AG142" s="12">
        <f t="shared" si="22"/>
        <v>10.8</v>
      </c>
      <c r="AH142" s="12">
        <f t="shared" si="22"/>
        <v>7618.84</v>
      </c>
    </row>
    <row r="143" spans="1:34" s="6" customFormat="1" ht="11.25" customHeight="1" x14ac:dyDescent="0.2">
      <c r="A143" s="9" t="s">
        <v>173</v>
      </c>
      <c r="B143" s="10">
        <v>0</v>
      </c>
      <c r="C143" s="10">
        <v>0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0</v>
      </c>
      <c r="Q143" s="10">
        <v>0</v>
      </c>
      <c r="R143" s="10">
        <v>0</v>
      </c>
      <c r="S143" s="10">
        <v>0</v>
      </c>
      <c r="T143" s="10">
        <v>0</v>
      </c>
      <c r="U143" s="10">
        <v>0</v>
      </c>
      <c r="V143" s="10">
        <v>3.41</v>
      </c>
      <c r="W143" s="10">
        <v>0</v>
      </c>
      <c r="X143" s="10">
        <v>0</v>
      </c>
      <c r="Y143" s="10">
        <v>0</v>
      </c>
      <c r="Z143" s="10">
        <v>0</v>
      </c>
      <c r="AA143" s="10">
        <v>0</v>
      </c>
      <c r="AB143" s="10">
        <v>0</v>
      </c>
      <c r="AC143" s="10">
        <v>0</v>
      </c>
      <c r="AD143" s="10">
        <v>0</v>
      </c>
      <c r="AE143" s="10">
        <v>0</v>
      </c>
      <c r="AF143" s="10">
        <v>0</v>
      </c>
      <c r="AG143" s="10">
        <v>0</v>
      </c>
      <c r="AH143" s="10">
        <f>SUM(B143:AG143)</f>
        <v>3.41</v>
      </c>
    </row>
    <row r="144" spans="1:34" s="6" customFormat="1" ht="11.25" customHeight="1" x14ac:dyDescent="0.2">
      <c r="A144" s="11" t="s">
        <v>174</v>
      </c>
      <c r="B144" s="12">
        <f t="shared" ref="B144:AH144" si="23">SUM(B81,B85,B89,B96,B100,B105:B106,B113,B130,B135,B142:B143)</f>
        <v>425</v>
      </c>
      <c r="C144" s="12">
        <f t="shared" si="23"/>
        <v>177.1</v>
      </c>
      <c r="D144" s="12">
        <f t="shared" si="23"/>
        <v>408.85</v>
      </c>
      <c r="E144" s="12">
        <f t="shared" si="23"/>
        <v>436.76</v>
      </c>
      <c r="F144" s="12">
        <f t="shared" si="23"/>
        <v>280.69</v>
      </c>
      <c r="G144" s="12">
        <f t="shared" si="23"/>
        <v>119.42</v>
      </c>
      <c r="H144" s="12">
        <f t="shared" si="23"/>
        <v>1838.69</v>
      </c>
      <c r="I144" s="12">
        <f t="shared" si="23"/>
        <v>1108.29</v>
      </c>
      <c r="J144" s="12">
        <f t="shared" si="23"/>
        <v>757.25</v>
      </c>
      <c r="K144" s="12">
        <f t="shared" si="23"/>
        <v>1061.4100000000001</v>
      </c>
      <c r="L144" s="12">
        <f t="shared" si="23"/>
        <v>76.81</v>
      </c>
      <c r="M144" s="12">
        <f t="shared" si="23"/>
        <v>-1581.55</v>
      </c>
      <c r="N144" s="12">
        <f t="shared" si="23"/>
        <v>446.91999999999996</v>
      </c>
      <c r="O144" s="12">
        <f t="shared" si="23"/>
        <v>94.03</v>
      </c>
      <c r="P144" s="12">
        <f t="shared" si="23"/>
        <v>364.36</v>
      </c>
      <c r="Q144" s="12">
        <f t="shared" si="23"/>
        <v>318.23</v>
      </c>
      <c r="R144" s="12">
        <f t="shared" si="23"/>
        <v>101.87</v>
      </c>
      <c r="S144" s="12">
        <f t="shared" si="23"/>
        <v>170.09</v>
      </c>
      <c r="T144" s="12">
        <f t="shared" si="23"/>
        <v>382.5</v>
      </c>
      <c r="U144" s="12">
        <f t="shared" si="23"/>
        <v>430.82</v>
      </c>
      <c r="V144" s="12">
        <f t="shared" si="23"/>
        <v>3017.81</v>
      </c>
      <c r="W144" s="12">
        <f t="shared" si="23"/>
        <v>411.30999999999995</v>
      </c>
      <c r="X144" s="12">
        <f t="shared" si="23"/>
        <v>72.56</v>
      </c>
      <c r="Y144" s="12">
        <f t="shared" si="23"/>
        <v>-1373.7800000000002</v>
      </c>
      <c r="Z144" s="12">
        <f t="shared" si="23"/>
        <v>370.77000000000004</v>
      </c>
      <c r="AA144" s="12">
        <f t="shared" si="23"/>
        <v>352.47</v>
      </c>
      <c r="AB144" s="12">
        <f t="shared" si="23"/>
        <v>426.25</v>
      </c>
      <c r="AC144" s="12">
        <f t="shared" si="23"/>
        <v>120.66</v>
      </c>
      <c r="AD144" s="12">
        <f t="shared" si="23"/>
        <v>378.53</v>
      </c>
      <c r="AE144" s="12">
        <f t="shared" si="23"/>
        <v>519.86</v>
      </c>
      <c r="AF144" s="12">
        <f t="shared" si="23"/>
        <v>961.68000000000006</v>
      </c>
      <c r="AG144" s="12">
        <f t="shared" si="23"/>
        <v>23.9</v>
      </c>
      <c r="AH144" s="12">
        <f t="shared" si="23"/>
        <v>12699.560000000001</v>
      </c>
    </row>
    <row r="145" spans="1:34" s="6" customFormat="1" ht="11.25" customHeight="1" x14ac:dyDescent="0.2">
      <c r="A145" s="8" t="s">
        <v>175</v>
      </c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</row>
    <row r="146" spans="1:34" s="6" customFormat="1" ht="11.25" customHeight="1" x14ac:dyDescent="0.2">
      <c r="A146" s="9" t="s">
        <v>176</v>
      </c>
      <c r="B146" s="10">
        <v>0</v>
      </c>
      <c r="C146" s="10">
        <v>4.45</v>
      </c>
      <c r="D146" s="10">
        <v>0</v>
      </c>
      <c r="E146" s="10">
        <v>2.19</v>
      </c>
      <c r="F146" s="10">
        <v>7.51</v>
      </c>
      <c r="G146" s="10">
        <v>1.67</v>
      </c>
      <c r="H146" s="10">
        <v>12.08</v>
      </c>
      <c r="I146" s="10">
        <v>14.84</v>
      </c>
      <c r="J146" s="10">
        <v>2.7</v>
      </c>
      <c r="K146" s="10">
        <v>5.15</v>
      </c>
      <c r="L146" s="10">
        <v>11.36</v>
      </c>
      <c r="M146" s="10">
        <v>0</v>
      </c>
      <c r="N146" s="10">
        <v>0</v>
      </c>
      <c r="O146" s="10">
        <v>0</v>
      </c>
      <c r="P146" s="10">
        <v>0</v>
      </c>
      <c r="Q146" s="10">
        <v>10.83</v>
      </c>
      <c r="R146" s="10">
        <v>0</v>
      </c>
      <c r="S146" s="10">
        <v>13.4</v>
      </c>
      <c r="T146" s="10">
        <v>4.72</v>
      </c>
      <c r="U146" s="10">
        <v>2.59</v>
      </c>
      <c r="V146" s="10">
        <v>0.85</v>
      </c>
      <c r="W146" s="10">
        <v>6.21</v>
      </c>
      <c r="X146" s="10">
        <v>0.2</v>
      </c>
      <c r="Y146" s="10">
        <v>0</v>
      </c>
      <c r="Z146" s="10">
        <v>3.08</v>
      </c>
      <c r="AA146" s="10">
        <v>0</v>
      </c>
      <c r="AB146" s="10">
        <v>9.2799999999999994</v>
      </c>
      <c r="AC146" s="10">
        <v>6.05</v>
      </c>
      <c r="AD146" s="10">
        <v>0</v>
      </c>
      <c r="AE146" s="10">
        <v>0</v>
      </c>
      <c r="AF146" s="10">
        <v>0</v>
      </c>
      <c r="AG146" s="10">
        <v>2.4900000000000002</v>
      </c>
      <c r="AH146" s="10">
        <f>SUM(B146:AG146)</f>
        <v>121.64999999999999</v>
      </c>
    </row>
    <row r="147" spans="1:34" s="6" customFormat="1" ht="11.25" customHeight="1" x14ac:dyDescent="0.2">
      <c r="A147" s="9" t="s">
        <v>177</v>
      </c>
      <c r="B147" s="10">
        <v>0</v>
      </c>
      <c r="C147" s="10">
        <v>10</v>
      </c>
      <c r="D147" s="10">
        <v>0</v>
      </c>
      <c r="E147" s="10">
        <v>10.46</v>
      </c>
      <c r="F147" s="10">
        <v>18.489999999999998</v>
      </c>
      <c r="G147" s="10">
        <v>12.6</v>
      </c>
      <c r="H147" s="10">
        <v>47.41</v>
      </c>
      <c r="I147" s="10">
        <v>29.86</v>
      </c>
      <c r="J147" s="10">
        <v>0</v>
      </c>
      <c r="K147" s="10">
        <v>33.24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  <c r="Q147" s="10">
        <v>9.59</v>
      </c>
      <c r="R147" s="10">
        <v>0</v>
      </c>
      <c r="S147" s="10">
        <v>21.7</v>
      </c>
      <c r="T147" s="10">
        <v>0</v>
      </c>
      <c r="U147" s="10">
        <v>17.57</v>
      </c>
      <c r="V147" s="10">
        <v>0</v>
      </c>
      <c r="W147" s="10">
        <v>0</v>
      </c>
      <c r="X147" s="10">
        <v>0</v>
      </c>
      <c r="Y147" s="10">
        <v>0</v>
      </c>
      <c r="Z147" s="10">
        <v>0</v>
      </c>
      <c r="AA147" s="10">
        <v>0</v>
      </c>
      <c r="AB147" s="10">
        <v>4.42</v>
      </c>
      <c r="AC147" s="10">
        <v>8.69</v>
      </c>
      <c r="AD147" s="10">
        <v>0</v>
      </c>
      <c r="AE147" s="10">
        <v>0</v>
      </c>
      <c r="AF147" s="10">
        <v>0</v>
      </c>
      <c r="AG147" s="10">
        <v>7.21</v>
      </c>
      <c r="AH147" s="10">
        <f>SUM(B147:AG147)</f>
        <v>231.23999999999998</v>
      </c>
    </row>
    <row r="148" spans="1:34" s="6" customFormat="1" ht="11.25" customHeight="1" x14ac:dyDescent="0.2">
      <c r="A148" s="9" t="s">
        <v>178</v>
      </c>
      <c r="B148" s="10">
        <v>0</v>
      </c>
      <c r="C148" s="10">
        <v>0</v>
      </c>
      <c r="D148" s="10">
        <v>9.94</v>
      </c>
      <c r="E148" s="10">
        <v>0</v>
      </c>
      <c r="F148" s="10">
        <v>20.5</v>
      </c>
      <c r="G148" s="10">
        <v>19.3</v>
      </c>
      <c r="H148" s="10">
        <v>28.86</v>
      </c>
      <c r="I148" s="10">
        <v>42.22</v>
      </c>
      <c r="J148" s="10">
        <v>7.38</v>
      </c>
      <c r="K148" s="10">
        <v>4.68</v>
      </c>
      <c r="L148" s="10">
        <v>0</v>
      </c>
      <c r="M148" s="10">
        <v>0</v>
      </c>
      <c r="N148" s="10">
        <v>0</v>
      </c>
      <c r="O148" s="10">
        <v>0</v>
      </c>
      <c r="P148" s="10">
        <v>4.6399999999999997</v>
      </c>
      <c r="Q148" s="10">
        <v>12.45</v>
      </c>
      <c r="R148" s="10">
        <v>18.329999999999998</v>
      </c>
      <c r="S148" s="10">
        <v>14.24</v>
      </c>
      <c r="T148" s="10">
        <v>9.92</v>
      </c>
      <c r="U148" s="10">
        <v>16.73</v>
      </c>
      <c r="V148" s="10">
        <v>14.34</v>
      </c>
      <c r="W148" s="10">
        <v>4.82</v>
      </c>
      <c r="X148" s="10">
        <v>0</v>
      </c>
      <c r="Y148" s="10">
        <v>2.39</v>
      </c>
      <c r="Z148" s="10">
        <v>4.7300000000000004</v>
      </c>
      <c r="AA148" s="10">
        <v>0</v>
      </c>
      <c r="AB148" s="10">
        <v>24.06</v>
      </c>
      <c r="AC148" s="10">
        <v>11.38</v>
      </c>
      <c r="AD148" s="10">
        <v>0</v>
      </c>
      <c r="AE148" s="10">
        <v>0</v>
      </c>
      <c r="AF148" s="10">
        <v>0</v>
      </c>
      <c r="AG148" s="10">
        <v>0</v>
      </c>
      <c r="AH148" s="10">
        <f>SUM(B148:AG148)</f>
        <v>270.90999999999991</v>
      </c>
    </row>
    <row r="149" spans="1:34" s="6" customFormat="1" ht="11.25" customHeight="1" x14ac:dyDescent="0.2">
      <c r="A149" s="9" t="s">
        <v>179</v>
      </c>
      <c r="B149" s="10">
        <v>0</v>
      </c>
      <c r="C149" s="10">
        <v>0</v>
      </c>
      <c r="D149" s="10">
        <v>0</v>
      </c>
      <c r="E149" s="10">
        <v>4.0999999999999996</v>
      </c>
      <c r="F149" s="10">
        <v>0</v>
      </c>
      <c r="G149" s="10">
        <v>0</v>
      </c>
      <c r="H149" s="10">
        <v>0</v>
      </c>
      <c r="I149" s="10">
        <v>18.73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0</v>
      </c>
      <c r="Q149" s="10">
        <v>0</v>
      </c>
      <c r="R149" s="10">
        <v>0</v>
      </c>
      <c r="S149" s="10">
        <v>0</v>
      </c>
      <c r="T149" s="10">
        <v>0</v>
      </c>
      <c r="U149" s="10">
        <v>0</v>
      </c>
      <c r="V149" s="10">
        <v>0</v>
      </c>
      <c r="W149" s="10">
        <v>0</v>
      </c>
      <c r="X149" s="10">
        <v>0</v>
      </c>
      <c r="Y149" s="10">
        <v>0</v>
      </c>
      <c r="Z149" s="10">
        <v>0</v>
      </c>
      <c r="AA149" s="10">
        <v>0</v>
      </c>
      <c r="AB149" s="10">
        <v>0</v>
      </c>
      <c r="AC149" s="10">
        <v>0</v>
      </c>
      <c r="AD149" s="10">
        <v>0</v>
      </c>
      <c r="AE149" s="10">
        <v>0</v>
      </c>
      <c r="AF149" s="10">
        <v>0</v>
      </c>
      <c r="AG149" s="10">
        <v>0</v>
      </c>
      <c r="AH149" s="10">
        <f>SUM(B149:AG149)</f>
        <v>22.83</v>
      </c>
    </row>
    <row r="150" spans="1:34" s="6" customFormat="1" ht="11.25" customHeight="1" x14ac:dyDescent="0.2">
      <c r="A150" s="11" t="s">
        <v>180</v>
      </c>
      <c r="B150" s="12">
        <f t="shared" ref="B150:AH150" si="24">SUM(B146:B149)</f>
        <v>0</v>
      </c>
      <c r="C150" s="12">
        <f t="shared" si="24"/>
        <v>14.45</v>
      </c>
      <c r="D150" s="12">
        <f t="shared" si="24"/>
        <v>9.94</v>
      </c>
      <c r="E150" s="12">
        <f t="shared" si="24"/>
        <v>16.75</v>
      </c>
      <c r="F150" s="12">
        <f t="shared" si="24"/>
        <v>46.5</v>
      </c>
      <c r="G150" s="12">
        <f t="shared" si="24"/>
        <v>33.57</v>
      </c>
      <c r="H150" s="12">
        <f t="shared" si="24"/>
        <v>88.35</v>
      </c>
      <c r="I150" s="12">
        <f t="shared" si="24"/>
        <v>105.65</v>
      </c>
      <c r="J150" s="12">
        <f t="shared" si="24"/>
        <v>10.08</v>
      </c>
      <c r="K150" s="12">
        <f t="shared" si="24"/>
        <v>43.07</v>
      </c>
      <c r="L150" s="12">
        <f t="shared" si="24"/>
        <v>11.36</v>
      </c>
      <c r="M150" s="12">
        <f t="shared" si="24"/>
        <v>0</v>
      </c>
      <c r="N150" s="12">
        <f t="shared" si="24"/>
        <v>0</v>
      </c>
      <c r="O150" s="12">
        <f t="shared" si="24"/>
        <v>0</v>
      </c>
      <c r="P150" s="12">
        <f t="shared" si="24"/>
        <v>4.6399999999999997</v>
      </c>
      <c r="Q150" s="12">
        <f t="shared" si="24"/>
        <v>32.870000000000005</v>
      </c>
      <c r="R150" s="12">
        <f t="shared" si="24"/>
        <v>18.329999999999998</v>
      </c>
      <c r="S150" s="12">
        <f t="shared" si="24"/>
        <v>49.34</v>
      </c>
      <c r="T150" s="12">
        <f t="shared" si="24"/>
        <v>14.64</v>
      </c>
      <c r="U150" s="12">
        <f t="shared" si="24"/>
        <v>36.89</v>
      </c>
      <c r="V150" s="12">
        <f t="shared" si="24"/>
        <v>15.19</v>
      </c>
      <c r="W150" s="12">
        <f t="shared" si="24"/>
        <v>11.030000000000001</v>
      </c>
      <c r="X150" s="12">
        <f t="shared" si="24"/>
        <v>0.2</v>
      </c>
      <c r="Y150" s="12">
        <f t="shared" si="24"/>
        <v>2.39</v>
      </c>
      <c r="Z150" s="12">
        <f t="shared" si="24"/>
        <v>7.8100000000000005</v>
      </c>
      <c r="AA150" s="12">
        <f t="shared" si="24"/>
        <v>0</v>
      </c>
      <c r="AB150" s="12">
        <f t="shared" si="24"/>
        <v>37.76</v>
      </c>
      <c r="AC150" s="12">
        <f t="shared" si="24"/>
        <v>26.119999999999997</v>
      </c>
      <c r="AD150" s="12">
        <f t="shared" si="24"/>
        <v>0</v>
      </c>
      <c r="AE150" s="12">
        <f t="shared" si="24"/>
        <v>0</v>
      </c>
      <c r="AF150" s="12">
        <f t="shared" si="24"/>
        <v>0</v>
      </c>
      <c r="AG150" s="12">
        <f t="shared" si="24"/>
        <v>9.6999999999999993</v>
      </c>
      <c r="AH150" s="12">
        <f t="shared" si="24"/>
        <v>646.63</v>
      </c>
    </row>
    <row r="151" spans="1:34" s="6" customFormat="1" ht="11.25" customHeight="1" x14ac:dyDescent="0.2">
      <c r="A151" s="8" t="s">
        <v>181</v>
      </c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</row>
    <row r="152" spans="1:34" s="6" customFormat="1" ht="11.25" customHeight="1" x14ac:dyDescent="0.2">
      <c r="A152" s="17" t="s">
        <v>182</v>
      </c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</row>
    <row r="153" spans="1:34" s="6" customFormat="1" ht="11.25" customHeight="1" x14ac:dyDescent="0.2">
      <c r="A153" s="18" t="s">
        <v>183</v>
      </c>
      <c r="B153" s="10">
        <v>0</v>
      </c>
      <c r="C153" s="10">
        <v>0</v>
      </c>
      <c r="D153" s="10">
        <v>0</v>
      </c>
      <c r="E153" s="10">
        <v>0</v>
      </c>
      <c r="F153" s="10">
        <v>0</v>
      </c>
      <c r="G153" s="10">
        <v>1020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0</v>
      </c>
      <c r="Q153" s="10">
        <v>0</v>
      </c>
      <c r="R153" s="10">
        <v>0</v>
      </c>
      <c r="S153" s="10">
        <v>0</v>
      </c>
      <c r="T153" s="10">
        <v>0</v>
      </c>
      <c r="U153" s="10">
        <v>0</v>
      </c>
      <c r="V153" s="10">
        <v>0</v>
      </c>
      <c r="W153" s="10">
        <v>0</v>
      </c>
      <c r="X153" s="10">
        <v>0</v>
      </c>
      <c r="Y153" s="10">
        <v>0</v>
      </c>
      <c r="Z153" s="10">
        <v>0</v>
      </c>
      <c r="AA153" s="10">
        <v>0</v>
      </c>
      <c r="AB153" s="10">
        <v>0</v>
      </c>
      <c r="AC153" s="10">
        <v>0</v>
      </c>
      <c r="AD153" s="10">
        <v>0</v>
      </c>
      <c r="AE153" s="10">
        <v>0</v>
      </c>
      <c r="AF153" s="10">
        <v>0</v>
      </c>
      <c r="AG153" s="10">
        <v>0</v>
      </c>
      <c r="AH153" s="10">
        <f>SUM(B153:AG153)</f>
        <v>1020</v>
      </c>
    </row>
    <row r="154" spans="1:34" s="6" customFormat="1" ht="11.25" customHeight="1" x14ac:dyDescent="0.2">
      <c r="A154" s="18" t="s">
        <v>184</v>
      </c>
      <c r="B154" s="10">
        <v>0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0</v>
      </c>
      <c r="Q154" s="10">
        <v>8.0500000000000007</v>
      </c>
      <c r="R154" s="10">
        <v>0</v>
      </c>
      <c r="S154" s="10">
        <v>0</v>
      </c>
      <c r="T154" s="10">
        <v>0</v>
      </c>
      <c r="U154" s="10">
        <v>0</v>
      </c>
      <c r="V154" s="10">
        <v>0</v>
      </c>
      <c r="W154" s="10">
        <v>0</v>
      </c>
      <c r="X154" s="10">
        <v>0</v>
      </c>
      <c r="Y154" s="10">
        <v>0</v>
      </c>
      <c r="Z154" s="10">
        <v>0</v>
      </c>
      <c r="AA154" s="10">
        <v>0</v>
      </c>
      <c r="AB154" s="10">
        <v>0</v>
      </c>
      <c r="AC154" s="10">
        <v>0</v>
      </c>
      <c r="AD154" s="10">
        <v>0</v>
      </c>
      <c r="AE154" s="10">
        <v>0</v>
      </c>
      <c r="AF154" s="10">
        <v>0</v>
      </c>
      <c r="AG154" s="10">
        <v>0</v>
      </c>
      <c r="AH154" s="10">
        <f>SUM(B154:AG154)</f>
        <v>8.0500000000000007</v>
      </c>
    </row>
    <row r="155" spans="1:34" s="6" customFormat="1" ht="11.25" customHeight="1" x14ac:dyDescent="0.2">
      <c r="A155" s="19" t="s">
        <v>185</v>
      </c>
      <c r="B155" s="12">
        <f t="shared" ref="B155:AH155" si="25">SUM(B153:B154)</f>
        <v>0</v>
      </c>
      <c r="C155" s="12">
        <f t="shared" si="25"/>
        <v>0</v>
      </c>
      <c r="D155" s="12">
        <f t="shared" si="25"/>
        <v>0</v>
      </c>
      <c r="E155" s="12">
        <f t="shared" si="25"/>
        <v>0</v>
      </c>
      <c r="F155" s="12">
        <f t="shared" si="25"/>
        <v>0</v>
      </c>
      <c r="G155" s="12">
        <f t="shared" si="25"/>
        <v>1020</v>
      </c>
      <c r="H155" s="12">
        <f t="shared" si="25"/>
        <v>0</v>
      </c>
      <c r="I155" s="12">
        <f t="shared" si="25"/>
        <v>0</v>
      </c>
      <c r="J155" s="12">
        <f t="shared" si="25"/>
        <v>0</v>
      </c>
      <c r="K155" s="12">
        <f t="shared" si="25"/>
        <v>0</v>
      </c>
      <c r="L155" s="12">
        <f t="shared" si="25"/>
        <v>0</v>
      </c>
      <c r="M155" s="12">
        <f t="shared" si="25"/>
        <v>0</v>
      </c>
      <c r="N155" s="12">
        <f t="shared" si="25"/>
        <v>0</v>
      </c>
      <c r="O155" s="12">
        <f t="shared" si="25"/>
        <v>0</v>
      </c>
      <c r="P155" s="12">
        <f t="shared" si="25"/>
        <v>0</v>
      </c>
      <c r="Q155" s="12">
        <f t="shared" si="25"/>
        <v>8.0500000000000007</v>
      </c>
      <c r="R155" s="12">
        <f t="shared" si="25"/>
        <v>0</v>
      </c>
      <c r="S155" s="12">
        <f t="shared" si="25"/>
        <v>0</v>
      </c>
      <c r="T155" s="12">
        <f t="shared" si="25"/>
        <v>0</v>
      </c>
      <c r="U155" s="12">
        <f t="shared" si="25"/>
        <v>0</v>
      </c>
      <c r="V155" s="12">
        <f t="shared" si="25"/>
        <v>0</v>
      </c>
      <c r="W155" s="12">
        <f t="shared" si="25"/>
        <v>0</v>
      </c>
      <c r="X155" s="12">
        <f t="shared" si="25"/>
        <v>0</v>
      </c>
      <c r="Y155" s="12">
        <f t="shared" si="25"/>
        <v>0</v>
      </c>
      <c r="Z155" s="12">
        <f t="shared" si="25"/>
        <v>0</v>
      </c>
      <c r="AA155" s="12">
        <f t="shared" si="25"/>
        <v>0</v>
      </c>
      <c r="AB155" s="12">
        <f t="shared" si="25"/>
        <v>0</v>
      </c>
      <c r="AC155" s="12">
        <f t="shared" si="25"/>
        <v>0</v>
      </c>
      <c r="AD155" s="12">
        <f t="shared" si="25"/>
        <v>0</v>
      </c>
      <c r="AE155" s="12">
        <f t="shared" si="25"/>
        <v>0</v>
      </c>
      <c r="AF155" s="12">
        <f t="shared" si="25"/>
        <v>0</v>
      </c>
      <c r="AG155" s="12">
        <f t="shared" si="25"/>
        <v>0</v>
      </c>
      <c r="AH155" s="12">
        <f t="shared" si="25"/>
        <v>1028.05</v>
      </c>
    </row>
    <row r="156" spans="1:34" s="6" customFormat="1" ht="11.25" customHeight="1" x14ac:dyDescent="0.2">
      <c r="A156" s="17" t="s">
        <v>186</v>
      </c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</row>
    <row r="157" spans="1:34" s="6" customFormat="1" ht="11.25" customHeight="1" x14ac:dyDescent="0.2">
      <c r="A157" s="18" t="s">
        <v>187</v>
      </c>
      <c r="B157" s="10">
        <v>0</v>
      </c>
      <c r="C157" s="10">
        <v>0</v>
      </c>
      <c r="D157" s="10">
        <v>0</v>
      </c>
      <c r="E157" s="10">
        <v>0</v>
      </c>
      <c r="F157" s="10">
        <v>0</v>
      </c>
      <c r="G157" s="10">
        <v>1185</v>
      </c>
      <c r="H157" s="10">
        <v>70</v>
      </c>
      <c r="I157" s="10">
        <v>0</v>
      </c>
      <c r="J157" s="10">
        <v>0</v>
      </c>
      <c r="K157" s="10">
        <v>190</v>
      </c>
      <c r="L157" s="10">
        <v>0</v>
      </c>
      <c r="M157" s="10">
        <v>0</v>
      </c>
      <c r="N157" s="10">
        <v>0</v>
      </c>
      <c r="O157" s="10">
        <v>0</v>
      </c>
      <c r="P157" s="10">
        <v>0</v>
      </c>
      <c r="Q157" s="10">
        <v>0</v>
      </c>
      <c r="R157" s="10">
        <v>0</v>
      </c>
      <c r="S157" s="10">
        <v>0</v>
      </c>
      <c r="T157" s="10">
        <v>380</v>
      </c>
      <c r="U157" s="10">
        <v>0</v>
      </c>
      <c r="V157" s="10">
        <v>0</v>
      </c>
      <c r="W157" s="10">
        <v>0</v>
      </c>
      <c r="X157" s="10">
        <v>0</v>
      </c>
      <c r="Y157" s="10">
        <v>0</v>
      </c>
      <c r="Z157" s="10">
        <v>0</v>
      </c>
      <c r="AA157" s="10">
        <v>0</v>
      </c>
      <c r="AB157" s="10">
        <v>0</v>
      </c>
      <c r="AC157" s="10">
        <v>0</v>
      </c>
      <c r="AD157" s="10">
        <v>285</v>
      </c>
      <c r="AE157" s="10">
        <v>0</v>
      </c>
      <c r="AF157" s="10">
        <v>0</v>
      </c>
      <c r="AG157" s="10">
        <v>0</v>
      </c>
      <c r="AH157" s="10">
        <f>SUM(B157:AG157)</f>
        <v>2110</v>
      </c>
    </row>
    <row r="158" spans="1:34" s="6" customFormat="1" ht="11.25" customHeight="1" x14ac:dyDescent="0.2">
      <c r="A158" s="19" t="s">
        <v>188</v>
      </c>
      <c r="B158" s="12">
        <f t="shared" ref="B158:AH158" si="26">SUM(B157)</f>
        <v>0</v>
      </c>
      <c r="C158" s="12">
        <f t="shared" si="26"/>
        <v>0</v>
      </c>
      <c r="D158" s="12">
        <f t="shared" si="26"/>
        <v>0</v>
      </c>
      <c r="E158" s="12">
        <f t="shared" si="26"/>
        <v>0</v>
      </c>
      <c r="F158" s="12">
        <f t="shared" si="26"/>
        <v>0</v>
      </c>
      <c r="G158" s="12">
        <f t="shared" si="26"/>
        <v>1185</v>
      </c>
      <c r="H158" s="12">
        <f t="shared" si="26"/>
        <v>70</v>
      </c>
      <c r="I158" s="12">
        <f t="shared" si="26"/>
        <v>0</v>
      </c>
      <c r="J158" s="12">
        <f t="shared" si="26"/>
        <v>0</v>
      </c>
      <c r="K158" s="12">
        <f t="shared" si="26"/>
        <v>190</v>
      </c>
      <c r="L158" s="12">
        <f t="shared" si="26"/>
        <v>0</v>
      </c>
      <c r="M158" s="12">
        <f t="shared" si="26"/>
        <v>0</v>
      </c>
      <c r="N158" s="12">
        <f t="shared" si="26"/>
        <v>0</v>
      </c>
      <c r="O158" s="12">
        <f t="shared" si="26"/>
        <v>0</v>
      </c>
      <c r="P158" s="12">
        <f t="shared" si="26"/>
        <v>0</v>
      </c>
      <c r="Q158" s="12">
        <f t="shared" si="26"/>
        <v>0</v>
      </c>
      <c r="R158" s="12">
        <f t="shared" si="26"/>
        <v>0</v>
      </c>
      <c r="S158" s="12">
        <f t="shared" si="26"/>
        <v>0</v>
      </c>
      <c r="T158" s="12">
        <f t="shared" si="26"/>
        <v>380</v>
      </c>
      <c r="U158" s="12">
        <f t="shared" si="26"/>
        <v>0</v>
      </c>
      <c r="V158" s="12">
        <f t="shared" si="26"/>
        <v>0</v>
      </c>
      <c r="W158" s="12">
        <f t="shared" si="26"/>
        <v>0</v>
      </c>
      <c r="X158" s="12">
        <f t="shared" si="26"/>
        <v>0</v>
      </c>
      <c r="Y158" s="12">
        <f t="shared" si="26"/>
        <v>0</v>
      </c>
      <c r="Z158" s="12">
        <f t="shared" si="26"/>
        <v>0</v>
      </c>
      <c r="AA158" s="12">
        <f t="shared" si="26"/>
        <v>0</v>
      </c>
      <c r="AB158" s="12">
        <f t="shared" si="26"/>
        <v>0</v>
      </c>
      <c r="AC158" s="12">
        <f t="shared" si="26"/>
        <v>0</v>
      </c>
      <c r="AD158" s="12">
        <f t="shared" si="26"/>
        <v>285</v>
      </c>
      <c r="AE158" s="12">
        <f t="shared" si="26"/>
        <v>0</v>
      </c>
      <c r="AF158" s="12">
        <f t="shared" si="26"/>
        <v>0</v>
      </c>
      <c r="AG158" s="12">
        <f t="shared" si="26"/>
        <v>0</v>
      </c>
      <c r="AH158" s="12">
        <f t="shared" si="26"/>
        <v>2110</v>
      </c>
    </row>
    <row r="159" spans="1:34" s="6" customFormat="1" ht="11.25" customHeight="1" x14ac:dyDescent="0.2">
      <c r="A159" s="9" t="s">
        <v>189</v>
      </c>
      <c r="B159" s="10">
        <v>0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0</v>
      </c>
      <c r="Q159" s="10">
        <v>0</v>
      </c>
      <c r="R159" s="10">
        <v>0</v>
      </c>
      <c r="S159" s="10">
        <v>0</v>
      </c>
      <c r="T159" s="10">
        <v>0</v>
      </c>
      <c r="U159" s="10">
        <v>0</v>
      </c>
      <c r="V159" s="10">
        <v>0</v>
      </c>
      <c r="W159" s="10">
        <v>0</v>
      </c>
      <c r="X159" s="10">
        <v>0</v>
      </c>
      <c r="Y159" s="10">
        <v>0</v>
      </c>
      <c r="Z159" s="10">
        <v>0</v>
      </c>
      <c r="AA159" s="10">
        <v>0</v>
      </c>
      <c r="AB159" s="10">
        <v>0</v>
      </c>
      <c r="AC159" s="10">
        <v>0</v>
      </c>
      <c r="AD159" s="10">
        <v>150</v>
      </c>
      <c r="AE159" s="10">
        <v>0</v>
      </c>
      <c r="AF159" s="10">
        <v>0</v>
      </c>
      <c r="AG159" s="10">
        <v>0</v>
      </c>
      <c r="AH159" s="10">
        <f>SUM(B159:AG159)</f>
        <v>150</v>
      </c>
    </row>
    <row r="160" spans="1:34" s="6" customFormat="1" ht="11.25" customHeight="1" x14ac:dyDescent="0.2">
      <c r="A160" s="17" t="s">
        <v>190</v>
      </c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</row>
    <row r="161" spans="1:34" s="6" customFormat="1" ht="11.25" customHeight="1" x14ac:dyDescent="0.2">
      <c r="A161" s="18" t="s">
        <v>190</v>
      </c>
      <c r="B161" s="10">
        <v>0</v>
      </c>
      <c r="C161" s="10">
        <v>0</v>
      </c>
      <c r="D161" s="10">
        <v>0</v>
      </c>
      <c r="E161" s="10">
        <v>0</v>
      </c>
      <c r="F161" s="10">
        <v>0</v>
      </c>
      <c r="G161" s="10">
        <v>0</v>
      </c>
      <c r="H161" s="10">
        <v>0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0</v>
      </c>
      <c r="Q161" s="10">
        <v>0</v>
      </c>
      <c r="R161" s="10">
        <v>0</v>
      </c>
      <c r="S161" s="10">
        <v>0</v>
      </c>
      <c r="T161" s="10">
        <v>0</v>
      </c>
      <c r="U161" s="10">
        <v>0</v>
      </c>
      <c r="V161" s="10">
        <v>0</v>
      </c>
      <c r="W161" s="10">
        <v>0</v>
      </c>
      <c r="X161" s="10">
        <v>0</v>
      </c>
      <c r="Y161" s="10">
        <v>0</v>
      </c>
      <c r="Z161" s="10">
        <v>0</v>
      </c>
      <c r="AA161" s="10">
        <v>0</v>
      </c>
      <c r="AB161" s="10">
        <v>1.26</v>
      </c>
      <c r="AC161" s="10">
        <v>41.11</v>
      </c>
      <c r="AD161" s="10">
        <v>0</v>
      </c>
      <c r="AE161" s="10">
        <v>0</v>
      </c>
      <c r="AF161" s="10">
        <v>0</v>
      </c>
      <c r="AG161" s="10">
        <v>0</v>
      </c>
      <c r="AH161" s="10">
        <f>SUM(B161:AG161)</f>
        <v>42.37</v>
      </c>
    </row>
    <row r="162" spans="1:34" s="6" customFormat="1" ht="11.25" customHeight="1" x14ac:dyDescent="0.2">
      <c r="A162" s="18" t="s">
        <v>191</v>
      </c>
      <c r="B162" s="10">
        <v>0</v>
      </c>
      <c r="C162" s="10">
        <v>0</v>
      </c>
      <c r="D162" s="10">
        <v>0</v>
      </c>
      <c r="E162" s="10">
        <v>0</v>
      </c>
      <c r="F162" s="10">
        <v>0</v>
      </c>
      <c r="G162" s="10">
        <v>96.03</v>
      </c>
      <c r="H162" s="10">
        <v>0</v>
      </c>
      <c r="I162" s="10">
        <v>0</v>
      </c>
      <c r="J162" s="10">
        <v>0</v>
      </c>
      <c r="K162" s="10">
        <v>213.9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0</v>
      </c>
      <c r="R162" s="10">
        <v>20.420000000000002</v>
      </c>
      <c r="S162" s="10">
        <v>114.35</v>
      </c>
      <c r="T162" s="10">
        <v>23.03</v>
      </c>
      <c r="U162" s="10">
        <v>6.56</v>
      </c>
      <c r="V162" s="10">
        <v>0</v>
      </c>
      <c r="W162" s="10">
        <v>0</v>
      </c>
      <c r="X162" s="10">
        <v>0</v>
      </c>
      <c r="Y162" s="10">
        <v>-3.31</v>
      </c>
      <c r="Z162" s="10">
        <v>0</v>
      </c>
      <c r="AA162" s="10">
        <v>0</v>
      </c>
      <c r="AB162" s="10">
        <v>0</v>
      </c>
      <c r="AC162" s="10">
        <v>0</v>
      </c>
      <c r="AD162" s="10">
        <v>0</v>
      </c>
      <c r="AE162" s="10">
        <v>34.090000000000003</v>
      </c>
      <c r="AF162" s="10">
        <v>0</v>
      </c>
      <c r="AG162" s="10">
        <v>0</v>
      </c>
      <c r="AH162" s="10">
        <f>SUM(B162:AG162)</f>
        <v>505.07000000000005</v>
      </c>
    </row>
    <row r="163" spans="1:34" s="6" customFormat="1" ht="11.25" customHeight="1" x14ac:dyDescent="0.2">
      <c r="A163" s="18" t="s">
        <v>192</v>
      </c>
      <c r="B163" s="10">
        <v>0</v>
      </c>
      <c r="C163" s="10">
        <v>0</v>
      </c>
      <c r="D163" s="10">
        <v>0</v>
      </c>
      <c r="E163" s="10">
        <v>0</v>
      </c>
      <c r="F163" s="10">
        <v>0</v>
      </c>
      <c r="G163" s="10">
        <v>31.22</v>
      </c>
      <c r="H163" s="10">
        <v>0.56000000000000005</v>
      </c>
      <c r="I163" s="10">
        <v>1.31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0</v>
      </c>
      <c r="Q163" s="10">
        <v>0</v>
      </c>
      <c r="R163" s="10">
        <v>0</v>
      </c>
      <c r="S163" s="10">
        <v>0</v>
      </c>
      <c r="T163" s="10">
        <v>0</v>
      </c>
      <c r="U163" s="10">
        <v>0</v>
      </c>
      <c r="V163" s="10">
        <v>0</v>
      </c>
      <c r="W163" s="10">
        <v>0</v>
      </c>
      <c r="X163" s="10">
        <v>0</v>
      </c>
      <c r="Y163" s="10">
        <v>0</v>
      </c>
      <c r="Z163" s="10">
        <v>0</v>
      </c>
      <c r="AA163" s="10">
        <v>0</v>
      </c>
      <c r="AB163" s="10">
        <v>0</v>
      </c>
      <c r="AC163" s="10">
        <v>0</v>
      </c>
      <c r="AD163" s="10">
        <v>7.56</v>
      </c>
      <c r="AE163" s="10">
        <v>0</v>
      </c>
      <c r="AF163" s="10">
        <v>0</v>
      </c>
      <c r="AG163" s="10">
        <v>0</v>
      </c>
      <c r="AH163" s="10">
        <f>SUM(B163:AG163)</f>
        <v>40.65</v>
      </c>
    </row>
    <row r="164" spans="1:34" s="6" customFormat="1" ht="11.25" customHeight="1" x14ac:dyDescent="0.2">
      <c r="A164" s="19" t="s">
        <v>193</v>
      </c>
      <c r="B164" s="12">
        <f t="shared" ref="B164:AH164" si="27">SUM(B161:B163)</f>
        <v>0</v>
      </c>
      <c r="C164" s="12">
        <f t="shared" si="27"/>
        <v>0</v>
      </c>
      <c r="D164" s="12">
        <f t="shared" si="27"/>
        <v>0</v>
      </c>
      <c r="E164" s="12">
        <f t="shared" si="27"/>
        <v>0</v>
      </c>
      <c r="F164" s="12">
        <f t="shared" si="27"/>
        <v>0</v>
      </c>
      <c r="G164" s="12">
        <f t="shared" si="27"/>
        <v>127.25</v>
      </c>
      <c r="H164" s="12">
        <f t="shared" si="27"/>
        <v>0.56000000000000005</v>
      </c>
      <c r="I164" s="12">
        <f t="shared" si="27"/>
        <v>1.31</v>
      </c>
      <c r="J164" s="12">
        <f t="shared" si="27"/>
        <v>0</v>
      </c>
      <c r="K164" s="12">
        <f t="shared" si="27"/>
        <v>213.9</v>
      </c>
      <c r="L164" s="12">
        <f t="shared" si="27"/>
        <v>0</v>
      </c>
      <c r="M164" s="12">
        <f t="shared" si="27"/>
        <v>0</v>
      </c>
      <c r="N164" s="12">
        <f t="shared" si="27"/>
        <v>0</v>
      </c>
      <c r="O164" s="12">
        <f t="shared" si="27"/>
        <v>0</v>
      </c>
      <c r="P164" s="12">
        <f t="shared" si="27"/>
        <v>0</v>
      </c>
      <c r="Q164" s="12">
        <f t="shared" si="27"/>
        <v>0</v>
      </c>
      <c r="R164" s="12">
        <f t="shared" si="27"/>
        <v>20.420000000000002</v>
      </c>
      <c r="S164" s="12">
        <f t="shared" si="27"/>
        <v>114.35</v>
      </c>
      <c r="T164" s="12">
        <f t="shared" si="27"/>
        <v>23.03</v>
      </c>
      <c r="U164" s="12">
        <f t="shared" si="27"/>
        <v>6.56</v>
      </c>
      <c r="V164" s="12">
        <f t="shared" si="27"/>
        <v>0</v>
      </c>
      <c r="W164" s="12">
        <f t="shared" si="27"/>
        <v>0</v>
      </c>
      <c r="X164" s="12">
        <f t="shared" si="27"/>
        <v>0</v>
      </c>
      <c r="Y164" s="12">
        <f t="shared" si="27"/>
        <v>-3.31</v>
      </c>
      <c r="Z164" s="12">
        <f t="shared" si="27"/>
        <v>0</v>
      </c>
      <c r="AA164" s="12">
        <f t="shared" si="27"/>
        <v>0</v>
      </c>
      <c r="AB164" s="12">
        <f t="shared" si="27"/>
        <v>1.26</v>
      </c>
      <c r="AC164" s="12">
        <f t="shared" si="27"/>
        <v>41.11</v>
      </c>
      <c r="AD164" s="12">
        <f t="shared" si="27"/>
        <v>7.56</v>
      </c>
      <c r="AE164" s="12">
        <f t="shared" si="27"/>
        <v>34.090000000000003</v>
      </c>
      <c r="AF164" s="12">
        <f t="shared" si="27"/>
        <v>0</v>
      </c>
      <c r="AG164" s="12">
        <f t="shared" si="27"/>
        <v>0</v>
      </c>
      <c r="AH164" s="12">
        <f t="shared" si="27"/>
        <v>588.09</v>
      </c>
    </row>
    <row r="165" spans="1:34" s="6" customFormat="1" ht="11.25" customHeight="1" x14ac:dyDescent="0.2">
      <c r="A165" s="9" t="s">
        <v>194</v>
      </c>
      <c r="B165" s="10">
        <v>0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0</v>
      </c>
      <c r="Q165" s="10">
        <v>0</v>
      </c>
      <c r="R165" s="10">
        <v>0</v>
      </c>
      <c r="S165" s="10">
        <v>2311.9699999999998</v>
      </c>
      <c r="T165" s="10">
        <v>400</v>
      </c>
      <c r="U165" s="10">
        <v>0</v>
      </c>
      <c r="V165" s="10">
        <v>0</v>
      </c>
      <c r="W165" s="10">
        <v>0</v>
      </c>
      <c r="X165" s="10">
        <v>0</v>
      </c>
      <c r="Y165" s="10">
        <v>0</v>
      </c>
      <c r="Z165" s="10">
        <v>0</v>
      </c>
      <c r="AA165" s="10">
        <v>0</v>
      </c>
      <c r="AB165" s="10">
        <v>0</v>
      </c>
      <c r="AC165" s="10">
        <v>0</v>
      </c>
      <c r="AD165" s="10">
        <v>0</v>
      </c>
      <c r="AE165" s="10">
        <v>0</v>
      </c>
      <c r="AF165" s="10">
        <v>0</v>
      </c>
      <c r="AG165" s="10">
        <v>0</v>
      </c>
      <c r="AH165" s="10">
        <f>SUM(B165:AG165)</f>
        <v>2711.97</v>
      </c>
    </row>
    <row r="166" spans="1:34" s="6" customFormat="1" ht="11.25" customHeight="1" x14ac:dyDescent="0.2">
      <c r="A166" s="9" t="s">
        <v>195</v>
      </c>
      <c r="B166" s="10">
        <v>0</v>
      </c>
      <c r="C166" s="10">
        <v>0</v>
      </c>
      <c r="D166" s="10">
        <v>0</v>
      </c>
      <c r="E166" s="10">
        <v>0</v>
      </c>
      <c r="F166" s="10">
        <v>0</v>
      </c>
      <c r="G166" s="10">
        <v>136.13999999999999</v>
      </c>
      <c r="H166" s="10">
        <v>165.54</v>
      </c>
      <c r="I166" s="10">
        <v>67.03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0</v>
      </c>
      <c r="Q166" s="10">
        <v>0</v>
      </c>
      <c r="R166" s="10">
        <v>0</v>
      </c>
      <c r="S166" s="10">
        <v>63.23</v>
      </c>
      <c r="T166" s="10">
        <v>16.329999999999998</v>
      </c>
      <c r="U166" s="10">
        <v>0</v>
      </c>
      <c r="V166" s="10">
        <v>0</v>
      </c>
      <c r="W166" s="10">
        <v>0</v>
      </c>
      <c r="X166" s="10">
        <v>0</v>
      </c>
      <c r="Y166" s="10">
        <v>0</v>
      </c>
      <c r="Z166" s="10">
        <v>0</v>
      </c>
      <c r="AA166" s="10">
        <v>0</v>
      </c>
      <c r="AB166" s="10">
        <v>0</v>
      </c>
      <c r="AC166" s="10">
        <v>0</v>
      </c>
      <c r="AD166" s="10">
        <v>0</v>
      </c>
      <c r="AE166" s="10">
        <v>102.85</v>
      </c>
      <c r="AF166" s="10">
        <v>22.26</v>
      </c>
      <c r="AG166" s="10">
        <v>0</v>
      </c>
      <c r="AH166" s="10">
        <f>SUM(B166:AG166)</f>
        <v>573.37999999999988</v>
      </c>
    </row>
    <row r="167" spans="1:34" s="6" customFormat="1" ht="11.25" customHeight="1" x14ac:dyDescent="0.2">
      <c r="A167" s="9" t="s">
        <v>196</v>
      </c>
      <c r="B167" s="10">
        <v>0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3.91</v>
      </c>
      <c r="I167" s="10">
        <v>39.18</v>
      </c>
      <c r="J167" s="10">
        <v>0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0</v>
      </c>
      <c r="Q167" s="10">
        <v>0</v>
      </c>
      <c r="R167" s="10">
        <v>0</v>
      </c>
      <c r="S167" s="10">
        <v>0</v>
      </c>
      <c r="T167" s="10">
        <v>8.7200000000000006</v>
      </c>
      <c r="U167" s="10">
        <v>41.63</v>
      </c>
      <c r="V167" s="10">
        <v>1.31</v>
      </c>
      <c r="W167" s="10">
        <v>0</v>
      </c>
      <c r="X167" s="10">
        <v>0</v>
      </c>
      <c r="Y167" s="10">
        <v>0</v>
      </c>
      <c r="Z167" s="10">
        <v>0</v>
      </c>
      <c r="AA167" s="10">
        <v>0</v>
      </c>
      <c r="AB167" s="10">
        <v>0</v>
      </c>
      <c r="AC167" s="10">
        <v>0</v>
      </c>
      <c r="AD167" s="10">
        <v>0</v>
      </c>
      <c r="AE167" s="10">
        <v>1.77</v>
      </c>
      <c r="AF167" s="10">
        <v>5.4</v>
      </c>
      <c r="AG167" s="10">
        <v>51.49</v>
      </c>
      <c r="AH167" s="10">
        <f>SUM(B167:AG167)</f>
        <v>153.41</v>
      </c>
    </row>
    <row r="168" spans="1:34" s="6" customFormat="1" ht="11.25" customHeight="1" x14ac:dyDescent="0.2">
      <c r="A168" s="9" t="s">
        <v>197</v>
      </c>
      <c r="B168" s="10">
        <v>0</v>
      </c>
      <c r="C168" s="10">
        <v>0</v>
      </c>
      <c r="D168" s="10">
        <v>0</v>
      </c>
      <c r="E168" s="10">
        <v>0</v>
      </c>
      <c r="F168" s="10">
        <v>12.35</v>
      </c>
      <c r="G168" s="10">
        <v>10.24</v>
      </c>
      <c r="H168" s="10">
        <v>27.37</v>
      </c>
      <c r="I168" s="10">
        <v>26.81</v>
      </c>
      <c r="J168" s="10">
        <v>0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0</v>
      </c>
      <c r="Q168" s="10">
        <v>0</v>
      </c>
      <c r="R168" s="10">
        <v>0</v>
      </c>
      <c r="S168" s="10">
        <v>17.02</v>
      </c>
      <c r="T168" s="10">
        <v>2.98</v>
      </c>
      <c r="U168" s="10">
        <v>1.29</v>
      </c>
      <c r="V168" s="10">
        <v>0</v>
      </c>
      <c r="W168" s="10">
        <v>0</v>
      </c>
      <c r="X168" s="10">
        <v>0</v>
      </c>
      <c r="Y168" s="10">
        <v>0</v>
      </c>
      <c r="Z168" s="10">
        <v>0</v>
      </c>
      <c r="AA168" s="10">
        <v>0</v>
      </c>
      <c r="AB168" s="10">
        <v>0</v>
      </c>
      <c r="AC168" s="10">
        <v>0</v>
      </c>
      <c r="AD168" s="10">
        <v>19.350000000000001</v>
      </c>
      <c r="AE168" s="10">
        <v>14.5</v>
      </c>
      <c r="AF168" s="10">
        <v>0</v>
      </c>
      <c r="AG168" s="10">
        <v>22.03</v>
      </c>
      <c r="AH168" s="10">
        <f>SUM(B168:AG168)</f>
        <v>153.94</v>
      </c>
    </row>
    <row r="169" spans="1:34" s="6" customFormat="1" ht="11.25" customHeight="1" x14ac:dyDescent="0.2">
      <c r="A169" s="9" t="s">
        <v>198</v>
      </c>
      <c r="B169" s="10">
        <v>0</v>
      </c>
      <c r="C169" s="10">
        <v>0</v>
      </c>
      <c r="D169" s="10">
        <v>0</v>
      </c>
      <c r="E169" s="10">
        <v>0</v>
      </c>
      <c r="F169" s="10">
        <v>0</v>
      </c>
      <c r="G169" s="10">
        <v>28.78</v>
      </c>
      <c r="H169" s="10">
        <v>138.72</v>
      </c>
      <c r="I169" s="10">
        <v>68.58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0</v>
      </c>
      <c r="Q169" s="10">
        <v>0</v>
      </c>
      <c r="R169" s="10">
        <v>0</v>
      </c>
      <c r="S169" s="10">
        <v>31.15</v>
      </c>
      <c r="T169" s="10">
        <v>17.43</v>
      </c>
      <c r="U169" s="10">
        <v>13.66</v>
      </c>
      <c r="V169" s="10">
        <v>0</v>
      </c>
      <c r="W169" s="10">
        <v>0</v>
      </c>
      <c r="X169" s="10">
        <v>0</v>
      </c>
      <c r="Y169" s="10">
        <v>0</v>
      </c>
      <c r="Z169" s="10">
        <v>0</v>
      </c>
      <c r="AA169" s="10">
        <v>0</v>
      </c>
      <c r="AB169" s="10">
        <v>0</v>
      </c>
      <c r="AC169" s="10">
        <v>0</v>
      </c>
      <c r="AD169" s="10">
        <v>28.91</v>
      </c>
      <c r="AE169" s="10">
        <v>0</v>
      </c>
      <c r="AF169" s="10">
        <v>26.25</v>
      </c>
      <c r="AG169" s="10">
        <v>52.17</v>
      </c>
      <c r="AH169" s="10">
        <f>SUM(B169:AG169)</f>
        <v>405.65000000000003</v>
      </c>
    </row>
    <row r="170" spans="1:34" s="6" customFormat="1" ht="11.25" customHeight="1" x14ac:dyDescent="0.2">
      <c r="A170" s="11" t="s">
        <v>199</v>
      </c>
      <c r="B170" s="12">
        <f t="shared" ref="B170:AH170" si="28">SUM(B155,B158:B159,B164:B169)</f>
        <v>0</v>
      </c>
      <c r="C170" s="12">
        <f t="shared" si="28"/>
        <v>0</v>
      </c>
      <c r="D170" s="12">
        <f t="shared" si="28"/>
        <v>0</v>
      </c>
      <c r="E170" s="12">
        <f t="shared" si="28"/>
        <v>0</v>
      </c>
      <c r="F170" s="12">
        <f t="shared" si="28"/>
        <v>12.35</v>
      </c>
      <c r="G170" s="12">
        <f t="shared" si="28"/>
        <v>2507.41</v>
      </c>
      <c r="H170" s="12">
        <f t="shared" si="28"/>
        <v>406.1</v>
      </c>
      <c r="I170" s="12">
        <f t="shared" si="28"/>
        <v>202.91000000000003</v>
      </c>
      <c r="J170" s="12">
        <f t="shared" si="28"/>
        <v>0</v>
      </c>
      <c r="K170" s="12">
        <f t="shared" si="28"/>
        <v>403.9</v>
      </c>
      <c r="L170" s="12">
        <f t="shared" si="28"/>
        <v>0</v>
      </c>
      <c r="M170" s="12">
        <f t="shared" si="28"/>
        <v>0</v>
      </c>
      <c r="N170" s="12">
        <f t="shared" si="28"/>
        <v>0</v>
      </c>
      <c r="O170" s="12">
        <f t="shared" si="28"/>
        <v>0</v>
      </c>
      <c r="P170" s="12">
        <f t="shared" si="28"/>
        <v>0</v>
      </c>
      <c r="Q170" s="12">
        <f t="shared" si="28"/>
        <v>8.0500000000000007</v>
      </c>
      <c r="R170" s="12">
        <f t="shared" si="28"/>
        <v>20.420000000000002</v>
      </c>
      <c r="S170" s="12">
        <f t="shared" si="28"/>
        <v>2537.7199999999998</v>
      </c>
      <c r="T170" s="12">
        <f t="shared" si="28"/>
        <v>848.49</v>
      </c>
      <c r="U170" s="12">
        <f t="shared" si="28"/>
        <v>63.14</v>
      </c>
      <c r="V170" s="12">
        <f t="shared" si="28"/>
        <v>1.31</v>
      </c>
      <c r="W170" s="12">
        <f t="shared" si="28"/>
        <v>0</v>
      </c>
      <c r="X170" s="12">
        <f t="shared" si="28"/>
        <v>0</v>
      </c>
      <c r="Y170" s="12">
        <f t="shared" si="28"/>
        <v>-3.31</v>
      </c>
      <c r="Z170" s="12">
        <f t="shared" si="28"/>
        <v>0</v>
      </c>
      <c r="AA170" s="12">
        <f t="shared" si="28"/>
        <v>0</v>
      </c>
      <c r="AB170" s="12">
        <f t="shared" si="28"/>
        <v>1.26</v>
      </c>
      <c r="AC170" s="12">
        <f t="shared" si="28"/>
        <v>41.11</v>
      </c>
      <c r="AD170" s="12">
        <f t="shared" si="28"/>
        <v>490.82000000000005</v>
      </c>
      <c r="AE170" s="12">
        <f t="shared" si="28"/>
        <v>153.21</v>
      </c>
      <c r="AF170" s="12">
        <f t="shared" si="28"/>
        <v>53.910000000000004</v>
      </c>
      <c r="AG170" s="12">
        <f t="shared" si="28"/>
        <v>125.69000000000001</v>
      </c>
      <c r="AH170" s="12">
        <f t="shared" si="28"/>
        <v>7874.49</v>
      </c>
    </row>
    <row r="171" spans="1:34" s="6" customFormat="1" ht="11.25" customHeight="1" x14ac:dyDescent="0.2">
      <c r="A171" s="8" t="s">
        <v>200</v>
      </c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</row>
    <row r="172" spans="1:34" s="6" customFormat="1" ht="11.25" customHeight="1" x14ac:dyDescent="0.2">
      <c r="A172" s="9" t="s">
        <v>200</v>
      </c>
      <c r="B172" s="10">
        <v>3116.9</v>
      </c>
      <c r="C172" s="10">
        <v>2725.24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-5842.14</v>
      </c>
      <c r="L172" s="10">
        <v>0</v>
      </c>
      <c r="M172" s="10">
        <v>0</v>
      </c>
      <c r="N172" s="10">
        <v>0</v>
      </c>
      <c r="O172" s="10">
        <v>0</v>
      </c>
      <c r="P172" s="10">
        <v>0</v>
      </c>
      <c r="Q172" s="10">
        <v>0</v>
      </c>
      <c r="R172" s="10">
        <v>0</v>
      </c>
      <c r="S172" s="10">
        <v>0</v>
      </c>
      <c r="T172" s="10">
        <v>0</v>
      </c>
      <c r="U172" s="10">
        <v>0</v>
      </c>
      <c r="V172" s="10">
        <v>0</v>
      </c>
      <c r="W172" s="10">
        <v>0</v>
      </c>
      <c r="X172" s="10">
        <v>0</v>
      </c>
      <c r="Y172" s="10">
        <v>0</v>
      </c>
      <c r="Z172" s="10">
        <v>0</v>
      </c>
      <c r="AA172" s="10">
        <v>0</v>
      </c>
      <c r="AB172" s="10">
        <v>0</v>
      </c>
      <c r="AC172" s="10">
        <v>0</v>
      </c>
      <c r="AD172" s="10">
        <v>0</v>
      </c>
      <c r="AE172" s="10">
        <v>0</v>
      </c>
      <c r="AF172" s="10">
        <v>0</v>
      </c>
      <c r="AG172" s="10">
        <v>0</v>
      </c>
      <c r="AH172" s="10">
        <f>SUM(B172:AG172)</f>
        <v>-9.0949470177292824E-13</v>
      </c>
    </row>
    <row r="173" spans="1:34" s="6" customFormat="1" ht="11.25" customHeight="1" x14ac:dyDescent="0.2">
      <c r="A173" s="17" t="s">
        <v>201</v>
      </c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</row>
    <row r="174" spans="1:34" s="6" customFormat="1" ht="11.25" customHeight="1" x14ac:dyDescent="0.2">
      <c r="A174" s="18" t="s">
        <v>202</v>
      </c>
      <c r="B174" s="10">
        <v>0</v>
      </c>
      <c r="C174" s="10">
        <v>0</v>
      </c>
      <c r="D174" s="10">
        <v>562.44000000000005</v>
      </c>
      <c r="E174" s="10">
        <v>210.92</v>
      </c>
      <c r="F174" s="10">
        <v>282.7</v>
      </c>
      <c r="G174" s="10">
        <v>209.81</v>
      </c>
      <c r="H174" s="10">
        <v>192.88</v>
      </c>
      <c r="I174" s="10">
        <v>51.29</v>
      </c>
      <c r="J174" s="10">
        <v>126.08</v>
      </c>
      <c r="K174" s="10">
        <v>297.81</v>
      </c>
      <c r="L174" s="10">
        <v>203.22</v>
      </c>
      <c r="M174" s="10">
        <v>288.2</v>
      </c>
      <c r="N174" s="10">
        <v>156.12</v>
      </c>
      <c r="O174" s="10">
        <v>230.91</v>
      </c>
      <c r="P174" s="10">
        <v>222.07</v>
      </c>
      <c r="Q174" s="10">
        <v>281.2</v>
      </c>
      <c r="R174" s="10">
        <v>349.23</v>
      </c>
      <c r="S174" s="10">
        <v>232.72</v>
      </c>
      <c r="T174" s="10">
        <v>273.99</v>
      </c>
      <c r="U174" s="10">
        <v>242.39</v>
      </c>
      <c r="V174" s="10">
        <v>249.04</v>
      </c>
      <c r="W174" s="10">
        <v>461.13</v>
      </c>
      <c r="X174" s="10">
        <v>242.79</v>
      </c>
      <c r="Y174" s="10">
        <v>393.21</v>
      </c>
      <c r="Z174" s="10">
        <v>301.79000000000002</v>
      </c>
      <c r="AA174" s="10">
        <v>380.73</v>
      </c>
      <c r="AB174" s="10">
        <v>412.86</v>
      </c>
      <c r="AC174" s="10">
        <v>475.29</v>
      </c>
      <c r="AD174" s="10">
        <v>654.30999999999995</v>
      </c>
      <c r="AE174" s="10">
        <v>375.26</v>
      </c>
      <c r="AF174" s="10">
        <v>414.55</v>
      </c>
      <c r="AG174" s="10">
        <v>293.54000000000002</v>
      </c>
      <c r="AH174" s="10">
        <f>SUM(B174:AG174)</f>
        <v>9068.48</v>
      </c>
    </row>
    <row r="175" spans="1:34" s="6" customFormat="1" ht="11.25" customHeight="1" x14ac:dyDescent="0.2">
      <c r="A175" s="18" t="s">
        <v>203</v>
      </c>
      <c r="B175" s="10">
        <v>0</v>
      </c>
      <c r="C175" s="10">
        <v>0</v>
      </c>
      <c r="D175" s="10">
        <v>999.58</v>
      </c>
      <c r="E175" s="10">
        <v>296.5</v>
      </c>
      <c r="F175" s="10">
        <v>364.17</v>
      </c>
      <c r="G175" s="10">
        <v>266.35000000000002</v>
      </c>
      <c r="H175" s="10">
        <v>268.14999999999998</v>
      </c>
      <c r="I175" s="10">
        <v>266.82</v>
      </c>
      <c r="J175" s="10">
        <v>330.92</v>
      </c>
      <c r="K175" s="10">
        <v>577.91999999999996</v>
      </c>
      <c r="L175" s="10">
        <v>350.4</v>
      </c>
      <c r="M175" s="10">
        <v>409.3</v>
      </c>
      <c r="N175" s="10">
        <v>305.48</v>
      </c>
      <c r="O175" s="10">
        <v>349.73</v>
      </c>
      <c r="P175" s="10">
        <v>350.73</v>
      </c>
      <c r="Q175" s="10">
        <v>428.42</v>
      </c>
      <c r="R175" s="10">
        <v>429.56</v>
      </c>
      <c r="S175" s="10">
        <v>327.10000000000002</v>
      </c>
      <c r="T175" s="10">
        <v>380.79</v>
      </c>
      <c r="U175" s="10">
        <v>303.83</v>
      </c>
      <c r="V175" s="10">
        <v>339.57</v>
      </c>
      <c r="W175" s="10">
        <v>568.29999999999995</v>
      </c>
      <c r="X175" s="10">
        <v>326.97000000000003</v>
      </c>
      <c r="Y175" s="10">
        <v>485.84</v>
      </c>
      <c r="Z175" s="10">
        <v>222.65</v>
      </c>
      <c r="AA175" s="10">
        <v>396.34</v>
      </c>
      <c r="AB175" s="10">
        <v>348.77</v>
      </c>
      <c r="AC175" s="10">
        <v>425.74</v>
      </c>
      <c r="AD175" s="10">
        <v>530.48</v>
      </c>
      <c r="AE175" s="10">
        <v>336.83</v>
      </c>
      <c r="AF175" s="10">
        <v>423.84</v>
      </c>
      <c r="AG175" s="10">
        <v>366.6</v>
      </c>
      <c r="AH175" s="10">
        <f>SUM(B175:AG175)</f>
        <v>11777.68</v>
      </c>
    </row>
    <row r="176" spans="1:34" s="6" customFormat="1" ht="11.25" customHeight="1" x14ac:dyDescent="0.2">
      <c r="A176" s="19" t="s">
        <v>204</v>
      </c>
      <c r="B176" s="12">
        <f t="shared" ref="B176:AH176" si="29">SUM(B174:B175)</f>
        <v>0</v>
      </c>
      <c r="C176" s="12">
        <f t="shared" si="29"/>
        <v>0</v>
      </c>
      <c r="D176" s="12">
        <f t="shared" si="29"/>
        <v>1562.02</v>
      </c>
      <c r="E176" s="12">
        <f t="shared" si="29"/>
        <v>507.41999999999996</v>
      </c>
      <c r="F176" s="12">
        <f t="shared" si="29"/>
        <v>646.87</v>
      </c>
      <c r="G176" s="12">
        <f t="shared" si="29"/>
        <v>476.16</v>
      </c>
      <c r="H176" s="12">
        <f t="shared" si="29"/>
        <v>461.03</v>
      </c>
      <c r="I176" s="12">
        <f t="shared" si="29"/>
        <v>318.11</v>
      </c>
      <c r="J176" s="12">
        <f t="shared" si="29"/>
        <v>457</v>
      </c>
      <c r="K176" s="12">
        <f t="shared" si="29"/>
        <v>875.73</v>
      </c>
      <c r="L176" s="12">
        <f t="shared" si="29"/>
        <v>553.62</v>
      </c>
      <c r="M176" s="12">
        <f t="shared" si="29"/>
        <v>697.5</v>
      </c>
      <c r="N176" s="12">
        <f t="shared" si="29"/>
        <v>461.6</v>
      </c>
      <c r="O176" s="12">
        <f t="shared" si="29"/>
        <v>580.64</v>
      </c>
      <c r="P176" s="12">
        <f t="shared" si="29"/>
        <v>572.79999999999995</v>
      </c>
      <c r="Q176" s="12">
        <f t="shared" si="29"/>
        <v>709.62</v>
      </c>
      <c r="R176" s="12">
        <f t="shared" si="29"/>
        <v>778.79</v>
      </c>
      <c r="S176" s="12">
        <f t="shared" si="29"/>
        <v>559.82000000000005</v>
      </c>
      <c r="T176" s="12">
        <f t="shared" si="29"/>
        <v>654.78</v>
      </c>
      <c r="U176" s="12">
        <f t="shared" si="29"/>
        <v>546.22</v>
      </c>
      <c r="V176" s="12">
        <f t="shared" si="29"/>
        <v>588.61</v>
      </c>
      <c r="W176" s="12">
        <f t="shared" si="29"/>
        <v>1029.4299999999998</v>
      </c>
      <c r="X176" s="12">
        <f t="shared" si="29"/>
        <v>569.76</v>
      </c>
      <c r="Y176" s="12">
        <f t="shared" si="29"/>
        <v>879.05</v>
      </c>
      <c r="Z176" s="12">
        <f t="shared" si="29"/>
        <v>524.44000000000005</v>
      </c>
      <c r="AA176" s="12">
        <f t="shared" si="29"/>
        <v>777.06999999999994</v>
      </c>
      <c r="AB176" s="12">
        <f t="shared" si="29"/>
        <v>761.63</v>
      </c>
      <c r="AC176" s="12">
        <f t="shared" si="29"/>
        <v>901.03</v>
      </c>
      <c r="AD176" s="12">
        <f t="shared" si="29"/>
        <v>1184.79</v>
      </c>
      <c r="AE176" s="12">
        <f t="shared" si="29"/>
        <v>712.08999999999992</v>
      </c>
      <c r="AF176" s="12">
        <f t="shared" si="29"/>
        <v>838.39</v>
      </c>
      <c r="AG176" s="12">
        <f t="shared" si="29"/>
        <v>660.1400000000001</v>
      </c>
      <c r="AH176" s="12">
        <f t="shared" si="29"/>
        <v>20846.16</v>
      </c>
    </row>
    <row r="177" spans="1:34" s="6" customFormat="1" ht="11.25" customHeight="1" x14ac:dyDescent="0.2">
      <c r="A177" s="17" t="s">
        <v>205</v>
      </c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</row>
    <row r="178" spans="1:34" s="6" customFormat="1" ht="11.25" customHeight="1" x14ac:dyDescent="0.2">
      <c r="A178" s="20" t="s">
        <v>206</v>
      </c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</row>
    <row r="179" spans="1:34" s="6" customFormat="1" ht="11.25" customHeight="1" x14ac:dyDescent="0.2">
      <c r="A179" s="21" t="s">
        <v>207</v>
      </c>
      <c r="B179" s="10">
        <v>0</v>
      </c>
      <c r="C179" s="10">
        <v>0</v>
      </c>
      <c r="D179" s="10">
        <v>55.47</v>
      </c>
      <c r="E179" s="10">
        <v>21.34</v>
      </c>
      <c r="F179" s="10">
        <v>24.48</v>
      </c>
      <c r="G179" s="10">
        <v>19.98</v>
      </c>
      <c r="H179" s="10">
        <v>18.37</v>
      </c>
      <c r="I179" s="10">
        <v>-26.03</v>
      </c>
      <c r="J179" s="10">
        <v>22.05</v>
      </c>
      <c r="K179" s="10">
        <v>17.88</v>
      </c>
      <c r="L179" s="10">
        <v>20.399999999999999</v>
      </c>
      <c r="M179" s="10">
        <v>20.399999999999999</v>
      </c>
      <c r="N179" s="10">
        <v>21.77</v>
      </c>
      <c r="O179" s="10">
        <v>21.08</v>
      </c>
      <c r="P179" s="10">
        <v>21.08</v>
      </c>
      <c r="Q179" s="10">
        <v>-3.02</v>
      </c>
      <c r="R179" s="10">
        <v>13.36</v>
      </c>
      <c r="S179" s="10">
        <v>18.37</v>
      </c>
      <c r="T179" s="10">
        <v>19.02</v>
      </c>
      <c r="U179" s="10">
        <v>18.5</v>
      </c>
      <c r="V179" s="10">
        <v>19.8</v>
      </c>
      <c r="W179" s="10">
        <v>18.59</v>
      </c>
      <c r="X179" s="10">
        <v>37.21</v>
      </c>
      <c r="Y179" s="10">
        <v>19.8</v>
      </c>
      <c r="Z179" s="10">
        <v>33.96</v>
      </c>
      <c r="AA179" s="10">
        <v>33.96</v>
      </c>
      <c r="AB179" s="10">
        <v>39.24</v>
      </c>
      <c r="AC179" s="10">
        <v>37.43</v>
      </c>
      <c r="AD179" s="10">
        <v>35.22</v>
      </c>
      <c r="AE179" s="10">
        <v>43.12</v>
      </c>
      <c r="AF179" s="10">
        <v>30.33</v>
      </c>
      <c r="AG179" s="10">
        <v>-6.77</v>
      </c>
      <c r="AH179" s="10">
        <f>SUM(B179:AG179)</f>
        <v>666.39</v>
      </c>
    </row>
    <row r="180" spans="1:34" s="6" customFormat="1" ht="11.25" customHeight="1" x14ac:dyDescent="0.2">
      <c r="A180" s="21" t="s">
        <v>208</v>
      </c>
      <c r="B180" s="10">
        <v>0</v>
      </c>
      <c r="C180" s="10">
        <v>0</v>
      </c>
      <c r="D180" s="10">
        <v>0</v>
      </c>
      <c r="E180" s="10">
        <v>0</v>
      </c>
      <c r="F180" s="10">
        <v>0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0</v>
      </c>
      <c r="Q180" s="10">
        <v>0</v>
      </c>
      <c r="R180" s="10">
        <v>0</v>
      </c>
      <c r="S180" s="10">
        <v>0</v>
      </c>
      <c r="T180" s="10">
        <v>0</v>
      </c>
      <c r="U180" s="10">
        <v>0</v>
      </c>
      <c r="V180" s="10">
        <v>0</v>
      </c>
      <c r="W180" s="10">
        <v>0</v>
      </c>
      <c r="X180" s="10">
        <v>0</v>
      </c>
      <c r="Y180" s="10">
        <v>6.56</v>
      </c>
      <c r="Z180" s="10">
        <v>13.28</v>
      </c>
      <c r="AA180" s="10">
        <v>10.25</v>
      </c>
      <c r="AB180" s="10">
        <v>11.12</v>
      </c>
      <c r="AC180" s="10">
        <v>13.36</v>
      </c>
      <c r="AD180" s="10">
        <v>17.46</v>
      </c>
      <c r="AE180" s="10">
        <v>10.44</v>
      </c>
      <c r="AF180" s="10">
        <v>12.77</v>
      </c>
      <c r="AG180" s="10">
        <v>6.75</v>
      </c>
      <c r="AH180" s="10">
        <f>SUM(B180:AG180)</f>
        <v>101.99</v>
      </c>
    </row>
    <row r="181" spans="1:34" s="6" customFormat="1" ht="11.25" customHeight="1" x14ac:dyDescent="0.2">
      <c r="A181" s="21" t="s">
        <v>209</v>
      </c>
      <c r="B181" s="10">
        <v>0</v>
      </c>
      <c r="C181" s="10">
        <v>0</v>
      </c>
      <c r="D181" s="10">
        <v>4.18</v>
      </c>
      <c r="E181" s="10">
        <v>0</v>
      </c>
      <c r="F181" s="10">
        <v>0</v>
      </c>
      <c r="G181" s="10">
        <v>4.18</v>
      </c>
      <c r="H181" s="10">
        <v>0</v>
      </c>
      <c r="I181" s="10">
        <v>0</v>
      </c>
      <c r="J181" s="10">
        <v>-4.24</v>
      </c>
      <c r="K181" s="10">
        <v>0</v>
      </c>
      <c r="L181" s="10">
        <v>0</v>
      </c>
      <c r="M181" s="10">
        <v>2.88</v>
      </c>
      <c r="N181" s="10">
        <v>0</v>
      </c>
      <c r="O181" s="10">
        <v>0</v>
      </c>
      <c r="P181" s="10">
        <v>2.2000000000000002</v>
      </c>
      <c r="Q181" s="10">
        <v>0</v>
      </c>
      <c r="R181" s="10">
        <v>0</v>
      </c>
      <c r="S181" s="10">
        <v>2.2000000000000002</v>
      </c>
      <c r="T181" s="10">
        <v>0</v>
      </c>
      <c r="U181" s="10">
        <v>0</v>
      </c>
      <c r="V181" s="10">
        <v>0</v>
      </c>
      <c r="W181" s="10">
        <v>2.2200000000000002</v>
      </c>
      <c r="X181" s="10">
        <v>0</v>
      </c>
      <c r="Y181" s="10">
        <v>2.2200000000000002</v>
      </c>
      <c r="Z181" s="10">
        <v>0</v>
      </c>
      <c r="AA181" s="10">
        <v>0</v>
      </c>
      <c r="AB181" s="10">
        <v>2.31</v>
      </c>
      <c r="AC181" s="10">
        <v>0</v>
      </c>
      <c r="AD181" s="10">
        <v>0</v>
      </c>
      <c r="AE181" s="10">
        <v>2.31</v>
      </c>
      <c r="AF181" s="10">
        <v>0</v>
      </c>
      <c r="AG181" s="10">
        <v>0</v>
      </c>
      <c r="AH181" s="10">
        <f>SUM(B181:AG181)</f>
        <v>20.459999999999997</v>
      </c>
    </row>
    <row r="182" spans="1:34" s="6" customFormat="1" ht="11.25" customHeight="1" x14ac:dyDescent="0.2">
      <c r="A182" s="22" t="s">
        <v>210</v>
      </c>
      <c r="B182" s="12">
        <f t="shared" ref="B182:AH182" si="30">SUM(B179:B181)</f>
        <v>0</v>
      </c>
      <c r="C182" s="12">
        <f t="shared" si="30"/>
        <v>0</v>
      </c>
      <c r="D182" s="12">
        <f t="shared" si="30"/>
        <v>59.65</v>
      </c>
      <c r="E182" s="12">
        <f t="shared" si="30"/>
        <v>21.34</v>
      </c>
      <c r="F182" s="12">
        <f t="shared" si="30"/>
        <v>24.48</v>
      </c>
      <c r="G182" s="12">
        <f t="shared" si="30"/>
        <v>24.16</v>
      </c>
      <c r="H182" s="12">
        <f t="shared" si="30"/>
        <v>18.37</v>
      </c>
      <c r="I182" s="12">
        <f t="shared" si="30"/>
        <v>-26.03</v>
      </c>
      <c r="J182" s="12">
        <f t="shared" si="30"/>
        <v>17.810000000000002</v>
      </c>
      <c r="K182" s="12">
        <f t="shared" si="30"/>
        <v>17.88</v>
      </c>
      <c r="L182" s="12">
        <f t="shared" si="30"/>
        <v>20.399999999999999</v>
      </c>
      <c r="M182" s="12">
        <f t="shared" si="30"/>
        <v>23.279999999999998</v>
      </c>
      <c r="N182" s="12">
        <f t="shared" si="30"/>
        <v>21.77</v>
      </c>
      <c r="O182" s="12">
        <f t="shared" si="30"/>
        <v>21.08</v>
      </c>
      <c r="P182" s="12">
        <f t="shared" si="30"/>
        <v>23.279999999999998</v>
      </c>
      <c r="Q182" s="12">
        <f t="shared" si="30"/>
        <v>-3.02</v>
      </c>
      <c r="R182" s="12">
        <f t="shared" si="30"/>
        <v>13.36</v>
      </c>
      <c r="S182" s="12">
        <f t="shared" si="30"/>
        <v>20.57</v>
      </c>
      <c r="T182" s="12">
        <f t="shared" si="30"/>
        <v>19.02</v>
      </c>
      <c r="U182" s="12">
        <f t="shared" si="30"/>
        <v>18.5</v>
      </c>
      <c r="V182" s="12">
        <f t="shared" si="30"/>
        <v>19.8</v>
      </c>
      <c r="W182" s="12">
        <f t="shared" si="30"/>
        <v>20.81</v>
      </c>
      <c r="X182" s="12">
        <f t="shared" si="30"/>
        <v>37.21</v>
      </c>
      <c r="Y182" s="12">
        <f t="shared" si="30"/>
        <v>28.58</v>
      </c>
      <c r="Z182" s="12">
        <f t="shared" si="30"/>
        <v>47.24</v>
      </c>
      <c r="AA182" s="12">
        <f t="shared" si="30"/>
        <v>44.21</v>
      </c>
      <c r="AB182" s="12">
        <f t="shared" si="30"/>
        <v>52.67</v>
      </c>
      <c r="AC182" s="12">
        <f t="shared" si="30"/>
        <v>50.79</v>
      </c>
      <c r="AD182" s="12">
        <f t="shared" si="30"/>
        <v>52.68</v>
      </c>
      <c r="AE182" s="12">
        <f t="shared" si="30"/>
        <v>55.87</v>
      </c>
      <c r="AF182" s="12">
        <f t="shared" si="30"/>
        <v>43.099999999999994</v>
      </c>
      <c r="AG182" s="12">
        <f t="shared" si="30"/>
        <v>-1.9999999999999574E-2</v>
      </c>
      <c r="AH182" s="12">
        <f t="shared" si="30"/>
        <v>788.84</v>
      </c>
    </row>
    <row r="183" spans="1:34" s="6" customFormat="1" ht="11.25" customHeight="1" x14ac:dyDescent="0.2">
      <c r="A183" s="20" t="s">
        <v>211</v>
      </c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</row>
    <row r="184" spans="1:34" s="6" customFormat="1" ht="11.25" customHeight="1" x14ac:dyDescent="0.2">
      <c r="A184" s="21" t="s">
        <v>212</v>
      </c>
      <c r="B184" s="10">
        <v>0</v>
      </c>
      <c r="C184" s="10">
        <v>0</v>
      </c>
      <c r="D184" s="10">
        <v>19.78</v>
      </c>
      <c r="E184" s="10">
        <v>6.19</v>
      </c>
      <c r="F184" s="10">
        <v>51.19</v>
      </c>
      <c r="G184" s="10">
        <v>27.43</v>
      </c>
      <c r="H184" s="10">
        <v>27.14</v>
      </c>
      <c r="I184" s="10">
        <v>-18.18</v>
      </c>
      <c r="J184" s="10">
        <v>32.08</v>
      </c>
      <c r="K184" s="10">
        <v>55.64</v>
      </c>
      <c r="L184" s="10">
        <v>53.31</v>
      </c>
      <c r="M184" s="10">
        <v>53.31</v>
      </c>
      <c r="N184" s="10">
        <v>53.37</v>
      </c>
      <c r="O184" s="10">
        <v>53.73</v>
      </c>
      <c r="P184" s="10">
        <v>53.5</v>
      </c>
      <c r="Q184" s="10">
        <v>5.04</v>
      </c>
      <c r="R184" s="10">
        <v>28.29</v>
      </c>
      <c r="S184" s="10">
        <v>40.96</v>
      </c>
      <c r="T184" s="10">
        <v>41</v>
      </c>
      <c r="U184" s="10">
        <v>41.25</v>
      </c>
      <c r="V184" s="10">
        <v>43.18</v>
      </c>
      <c r="W184" s="10">
        <v>39.68</v>
      </c>
      <c r="X184" s="10">
        <v>98.39</v>
      </c>
      <c r="Y184" s="10">
        <v>39.270000000000003</v>
      </c>
      <c r="Z184" s="10">
        <v>40.75</v>
      </c>
      <c r="AA184" s="10">
        <v>40.75</v>
      </c>
      <c r="AB184" s="10">
        <v>42.88</v>
      </c>
      <c r="AC184" s="10">
        <v>46.77</v>
      </c>
      <c r="AD184" s="10">
        <v>33.07</v>
      </c>
      <c r="AE184" s="10">
        <v>46.23</v>
      </c>
      <c r="AF184" s="10">
        <v>36.89</v>
      </c>
      <c r="AG184" s="10">
        <v>46.32</v>
      </c>
      <c r="AH184" s="10">
        <f>SUM(B184:AG184)</f>
        <v>1179.21</v>
      </c>
    </row>
    <row r="185" spans="1:34" s="6" customFormat="1" ht="11.25" customHeight="1" x14ac:dyDescent="0.2">
      <c r="A185" s="21" t="s">
        <v>213</v>
      </c>
      <c r="B185" s="10">
        <v>0</v>
      </c>
      <c r="C185" s="10">
        <v>0</v>
      </c>
      <c r="D185" s="10">
        <v>0</v>
      </c>
      <c r="E185" s="10">
        <v>0</v>
      </c>
      <c r="F185" s="10">
        <v>0</v>
      </c>
      <c r="G185" s="10">
        <v>0</v>
      </c>
      <c r="H185" s="10">
        <v>0</v>
      </c>
      <c r="I185" s="10">
        <v>0</v>
      </c>
      <c r="J185" s="10">
        <v>0</v>
      </c>
      <c r="K185" s="10">
        <v>0</v>
      </c>
      <c r="L185" s="10">
        <v>0</v>
      </c>
      <c r="M185" s="10">
        <v>0</v>
      </c>
      <c r="N185" s="10">
        <v>4.83</v>
      </c>
      <c r="O185" s="10">
        <v>3.57</v>
      </c>
      <c r="P185" s="10">
        <v>3.52</v>
      </c>
      <c r="Q185" s="10">
        <v>4.21</v>
      </c>
      <c r="R185" s="10">
        <v>5.33</v>
      </c>
      <c r="S185" s="10">
        <v>3.6</v>
      </c>
      <c r="T185" s="10">
        <v>4.2300000000000004</v>
      </c>
      <c r="U185" s="10">
        <v>3.58</v>
      </c>
      <c r="V185" s="10">
        <v>3.6</v>
      </c>
      <c r="W185" s="10">
        <v>13.65</v>
      </c>
      <c r="X185" s="10">
        <v>7.87</v>
      </c>
      <c r="Y185" s="10">
        <v>7.93</v>
      </c>
      <c r="Z185" s="10">
        <v>9.5299999999999994</v>
      </c>
      <c r="AA185" s="10">
        <v>10.17</v>
      </c>
      <c r="AB185" s="10">
        <v>8.24</v>
      </c>
      <c r="AC185" s="10">
        <v>10.09</v>
      </c>
      <c r="AD185" s="10">
        <v>12.79</v>
      </c>
      <c r="AE185" s="10">
        <v>7.88</v>
      </c>
      <c r="AF185" s="10">
        <v>10.119999999999999</v>
      </c>
      <c r="AG185" s="10">
        <v>8.85</v>
      </c>
      <c r="AH185" s="10">
        <f>SUM(B185:AG185)</f>
        <v>143.59</v>
      </c>
    </row>
    <row r="186" spans="1:34" s="6" customFormat="1" ht="11.25" customHeight="1" x14ac:dyDescent="0.2">
      <c r="A186" s="22" t="s">
        <v>214</v>
      </c>
      <c r="B186" s="12">
        <f t="shared" ref="B186:AH186" si="31">SUM(B184:B185)</f>
        <v>0</v>
      </c>
      <c r="C186" s="12">
        <f t="shared" si="31"/>
        <v>0</v>
      </c>
      <c r="D186" s="12">
        <f t="shared" si="31"/>
        <v>19.78</v>
      </c>
      <c r="E186" s="12">
        <f t="shared" si="31"/>
        <v>6.19</v>
      </c>
      <c r="F186" s="12">
        <f t="shared" si="31"/>
        <v>51.19</v>
      </c>
      <c r="G186" s="12">
        <f t="shared" si="31"/>
        <v>27.43</v>
      </c>
      <c r="H186" s="12">
        <f t="shared" si="31"/>
        <v>27.14</v>
      </c>
      <c r="I186" s="12">
        <f t="shared" si="31"/>
        <v>-18.18</v>
      </c>
      <c r="J186" s="12">
        <f t="shared" si="31"/>
        <v>32.08</v>
      </c>
      <c r="K186" s="12">
        <f t="shared" si="31"/>
        <v>55.64</v>
      </c>
      <c r="L186" s="12">
        <f t="shared" si="31"/>
        <v>53.31</v>
      </c>
      <c r="M186" s="12">
        <f t="shared" si="31"/>
        <v>53.31</v>
      </c>
      <c r="N186" s="12">
        <f t="shared" si="31"/>
        <v>58.199999999999996</v>
      </c>
      <c r="O186" s="12">
        <f t="shared" si="31"/>
        <v>57.3</v>
      </c>
      <c r="P186" s="12">
        <f t="shared" si="31"/>
        <v>57.02</v>
      </c>
      <c r="Q186" s="12">
        <f t="shared" si="31"/>
        <v>9.25</v>
      </c>
      <c r="R186" s="12">
        <f t="shared" si="31"/>
        <v>33.619999999999997</v>
      </c>
      <c r="S186" s="12">
        <f t="shared" si="31"/>
        <v>44.56</v>
      </c>
      <c r="T186" s="12">
        <f t="shared" si="31"/>
        <v>45.230000000000004</v>
      </c>
      <c r="U186" s="12">
        <f t="shared" si="31"/>
        <v>44.83</v>
      </c>
      <c r="V186" s="12">
        <f t="shared" si="31"/>
        <v>46.78</v>
      </c>
      <c r="W186" s="12">
        <f t="shared" si="31"/>
        <v>53.33</v>
      </c>
      <c r="X186" s="12">
        <f t="shared" si="31"/>
        <v>106.26</v>
      </c>
      <c r="Y186" s="12">
        <f t="shared" si="31"/>
        <v>47.2</v>
      </c>
      <c r="Z186" s="12">
        <f t="shared" si="31"/>
        <v>50.28</v>
      </c>
      <c r="AA186" s="12">
        <f t="shared" si="31"/>
        <v>50.92</v>
      </c>
      <c r="AB186" s="12">
        <f t="shared" si="31"/>
        <v>51.120000000000005</v>
      </c>
      <c r="AC186" s="12">
        <f t="shared" si="31"/>
        <v>56.86</v>
      </c>
      <c r="AD186" s="12">
        <f t="shared" si="31"/>
        <v>45.86</v>
      </c>
      <c r="AE186" s="12">
        <f t="shared" si="31"/>
        <v>54.11</v>
      </c>
      <c r="AF186" s="12">
        <f t="shared" si="31"/>
        <v>47.01</v>
      </c>
      <c r="AG186" s="12">
        <f t="shared" si="31"/>
        <v>55.17</v>
      </c>
      <c r="AH186" s="12">
        <f t="shared" si="31"/>
        <v>1322.8</v>
      </c>
    </row>
    <row r="187" spans="1:34" s="6" customFormat="1" ht="11.25" customHeight="1" x14ac:dyDescent="0.2">
      <c r="A187" s="19" t="s">
        <v>215</v>
      </c>
      <c r="B187" s="12">
        <f t="shared" ref="B187:AH187" si="32">SUM(B182,B186)</f>
        <v>0</v>
      </c>
      <c r="C187" s="12">
        <f t="shared" si="32"/>
        <v>0</v>
      </c>
      <c r="D187" s="12">
        <f t="shared" si="32"/>
        <v>79.430000000000007</v>
      </c>
      <c r="E187" s="12">
        <f t="shared" si="32"/>
        <v>27.53</v>
      </c>
      <c r="F187" s="12">
        <f t="shared" si="32"/>
        <v>75.67</v>
      </c>
      <c r="G187" s="12">
        <f t="shared" si="32"/>
        <v>51.59</v>
      </c>
      <c r="H187" s="12">
        <f t="shared" si="32"/>
        <v>45.510000000000005</v>
      </c>
      <c r="I187" s="12">
        <f t="shared" si="32"/>
        <v>-44.21</v>
      </c>
      <c r="J187" s="12">
        <f t="shared" si="32"/>
        <v>49.89</v>
      </c>
      <c r="K187" s="12">
        <f t="shared" si="32"/>
        <v>73.52</v>
      </c>
      <c r="L187" s="12">
        <f t="shared" si="32"/>
        <v>73.710000000000008</v>
      </c>
      <c r="M187" s="12">
        <f t="shared" si="32"/>
        <v>76.59</v>
      </c>
      <c r="N187" s="12">
        <f t="shared" si="32"/>
        <v>79.97</v>
      </c>
      <c r="O187" s="12">
        <f t="shared" si="32"/>
        <v>78.38</v>
      </c>
      <c r="P187" s="12">
        <f t="shared" si="32"/>
        <v>80.3</v>
      </c>
      <c r="Q187" s="12">
        <f t="shared" si="32"/>
        <v>6.23</v>
      </c>
      <c r="R187" s="12">
        <f t="shared" si="32"/>
        <v>46.98</v>
      </c>
      <c r="S187" s="12">
        <f t="shared" si="32"/>
        <v>65.13</v>
      </c>
      <c r="T187" s="12">
        <f t="shared" si="32"/>
        <v>64.25</v>
      </c>
      <c r="U187" s="12">
        <f t="shared" si="32"/>
        <v>63.33</v>
      </c>
      <c r="V187" s="12">
        <f t="shared" si="32"/>
        <v>66.58</v>
      </c>
      <c r="W187" s="12">
        <f t="shared" si="32"/>
        <v>74.14</v>
      </c>
      <c r="X187" s="12">
        <f t="shared" si="32"/>
        <v>143.47</v>
      </c>
      <c r="Y187" s="12">
        <f t="shared" si="32"/>
        <v>75.78</v>
      </c>
      <c r="Z187" s="12">
        <f t="shared" si="32"/>
        <v>97.52000000000001</v>
      </c>
      <c r="AA187" s="12">
        <f t="shared" si="32"/>
        <v>95.13</v>
      </c>
      <c r="AB187" s="12">
        <f t="shared" si="32"/>
        <v>103.79</v>
      </c>
      <c r="AC187" s="12">
        <f t="shared" si="32"/>
        <v>107.65</v>
      </c>
      <c r="AD187" s="12">
        <f t="shared" si="32"/>
        <v>98.539999999999992</v>
      </c>
      <c r="AE187" s="12">
        <f t="shared" si="32"/>
        <v>109.97999999999999</v>
      </c>
      <c r="AF187" s="12">
        <f t="shared" si="32"/>
        <v>90.109999999999985</v>
      </c>
      <c r="AG187" s="12">
        <f t="shared" si="32"/>
        <v>55.150000000000006</v>
      </c>
      <c r="AH187" s="12">
        <f t="shared" si="32"/>
        <v>2111.64</v>
      </c>
    </row>
    <row r="188" spans="1:34" s="6" customFormat="1" ht="11.25" customHeight="1" x14ac:dyDescent="0.2">
      <c r="A188" s="17" t="s">
        <v>216</v>
      </c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</row>
    <row r="189" spans="1:34" s="6" customFormat="1" ht="11.25" customHeight="1" x14ac:dyDescent="0.2">
      <c r="A189" s="18" t="s">
        <v>217</v>
      </c>
      <c r="B189" s="10">
        <v>0</v>
      </c>
      <c r="C189" s="10">
        <v>0</v>
      </c>
      <c r="D189" s="10">
        <v>48.54</v>
      </c>
      <c r="E189" s="10">
        <v>16.809999999999999</v>
      </c>
      <c r="F189" s="10">
        <v>22.21</v>
      </c>
      <c r="G189" s="10">
        <v>15.98</v>
      </c>
      <c r="H189" s="10">
        <v>14.64</v>
      </c>
      <c r="I189" s="10">
        <v>4.1100000000000003</v>
      </c>
      <c r="J189" s="10">
        <v>10.44</v>
      </c>
      <c r="K189" s="10">
        <v>22.69</v>
      </c>
      <c r="L189" s="10">
        <v>15.35</v>
      </c>
      <c r="M189" s="10">
        <v>0</v>
      </c>
      <c r="N189" s="10">
        <v>21.39</v>
      </c>
      <c r="O189" s="10">
        <v>18.059999999999999</v>
      </c>
      <c r="P189" s="10">
        <v>17.3</v>
      </c>
      <c r="Q189" s="10">
        <v>21.82</v>
      </c>
      <c r="R189" s="10">
        <v>26.71</v>
      </c>
      <c r="S189" s="10">
        <v>17.72</v>
      </c>
      <c r="T189" s="10">
        <v>20.88</v>
      </c>
      <c r="U189" s="10">
        <v>18.46</v>
      </c>
      <c r="V189" s="10">
        <v>19.71</v>
      </c>
      <c r="W189" s="10">
        <v>35.409999999999997</v>
      </c>
      <c r="X189" s="10">
        <v>18.68</v>
      </c>
      <c r="Y189" s="10">
        <v>30.01</v>
      </c>
      <c r="Z189" s="10">
        <v>26.18</v>
      </c>
      <c r="AA189" s="10">
        <v>30.3</v>
      </c>
      <c r="AB189" s="10">
        <v>32.14</v>
      </c>
      <c r="AC189" s="10">
        <v>35.75</v>
      </c>
      <c r="AD189" s="10">
        <v>50.15</v>
      </c>
      <c r="AE189" s="10">
        <v>29.05</v>
      </c>
      <c r="AF189" s="10">
        <v>32.04</v>
      </c>
      <c r="AG189" s="10">
        <v>22.46</v>
      </c>
      <c r="AH189" s="10">
        <f>SUM(B189:AG189)</f>
        <v>694.9899999999999</v>
      </c>
    </row>
    <row r="190" spans="1:34" s="6" customFormat="1" ht="11.25" customHeight="1" x14ac:dyDescent="0.2">
      <c r="A190" s="18" t="s">
        <v>218</v>
      </c>
      <c r="B190" s="10">
        <v>0</v>
      </c>
      <c r="C190" s="10">
        <v>0</v>
      </c>
      <c r="D190" s="10">
        <v>86.48</v>
      </c>
      <c r="E190" s="10">
        <v>22.7</v>
      </c>
      <c r="F190" s="10">
        <v>27.67</v>
      </c>
      <c r="G190" s="10">
        <v>20.41</v>
      </c>
      <c r="H190" s="10">
        <v>20.89</v>
      </c>
      <c r="I190" s="10">
        <v>21.65</v>
      </c>
      <c r="J190" s="10">
        <v>27.17</v>
      </c>
      <c r="K190" s="10">
        <v>44.31</v>
      </c>
      <c r="L190" s="10">
        <v>26.88</v>
      </c>
      <c r="M190" s="10">
        <v>0</v>
      </c>
      <c r="N190" s="10">
        <v>32.21</v>
      </c>
      <c r="O190" s="10">
        <v>28.31</v>
      </c>
      <c r="P190" s="10">
        <v>26.79</v>
      </c>
      <c r="Q190" s="10">
        <v>32.71</v>
      </c>
      <c r="R190" s="10">
        <v>32.840000000000003</v>
      </c>
      <c r="S190" s="10">
        <v>25.57</v>
      </c>
      <c r="T190" s="10">
        <v>29.44</v>
      </c>
      <c r="U190" s="10">
        <v>22.89</v>
      </c>
      <c r="V190" s="10">
        <v>25.63</v>
      </c>
      <c r="W190" s="10">
        <v>42.95</v>
      </c>
      <c r="X190" s="10">
        <v>24.66</v>
      </c>
      <c r="Y190" s="10">
        <v>36.85</v>
      </c>
      <c r="Z190" s="10">
        <v>19.41</v>
      </c>
      <c r="AA190" s="10">
        <v>32.130000000000003</v>
      </c>
      <c r="AB190" s="10">
        <v>26.36</v>
      </c>
      <c r="AC190" s="10">
        <v>32.200000000000003</v>
      </c>
      <c r="AD190" s="10">
        <v>40.020000000000003</v>
      </c>
      <c r="AE190" s="10">
        <v>25.39</v>
      </c>
      <c r="AF190" s="10">
        <v>32.049999999999997</v>
      </c>
      <c r="AG190" s="10">
        <v>27.67</v>
      </c>
      <c r="AH190" s="10">
        <f>SUM(B190:AG190)</f>
        <v>894.2399999999999</v>
      </c>
    </row>
    <row r="191" spans="1:34" s="6" customFormat="1" ht="11.25" customHeight="1" x14ac:dyDescent="0.2">
      <c r="A191" s="19" t="s">
        <v>219</v>
      </c>
      <c r="B191" s="12">
        <f t="shared" ref="B191:AH191" si="33">SUM(B189:B190)</f>
        <v>0</v>
      </c>
      <c r="C191" s="12">
        <f t="shared" si="33"/>
        <v>0</v>
      </c>
      <c r="D191" s="12">
        <f t="shared" si="33"/>
        <v>135.02000000000001</v>
      </c>
      <c r="E191" s="12">
        <f t="shared" si="33"/>
        <v>39.51</v>
      </c>
      <c r="F191" s="12">
        <f t="shared" si="33"/>
        <v>49.88</v>
      </c>
      <c r="G191" s="12">
        <f t="shared" si="33"/>
        <v>36.39</v>
      </c>
      <c r="H191" s="12">
        <f t="shared" si="33"/>
        <v>35.53</v>
      </c>
      <c r="I191" s="12">
        <f t="shared" si="33"/>
        <v>25.759999999999998</v>
      </c>
      <c r="J191" s="12">
        <f t="shared" si="33"/>
        <v>37.61</v>
      </c>
      <c r="K191" s="12">
        <f t="shared" si="33"/>
        <v>67</v>
      </c>
      <c r="L191" s="12">
        <f t="shared" si="33"/>
        <v>42.23</v>
      </c>
      <c r="M191" s="12">
        <f t="shared" si="33"/>
        <v>0</v>
      </c>
      <c r="N191" s="12">
        <f t="shared" si="33"/>
        <v>53.6</v>
      </c>
      <c r="O191" s="12">
        <f t="shared" si="33"/>
        <v>46.37</v>
      </c>
      <c r="P191" s="12">
        <f t="shared" si="33"/>
        <v>44.09</v>
      </c>
      <c r="Q191" s="12">
        <f t="shared" si="33"/>
        <v>54.53</v>
      </c>
      <c r="R191" s="12">
        <f t="shared" si="33"/>
        <v>59.550000000000004</v>
      </c>
      <c r="S191" s="12">
        <f t="shared" si="33"/>
        <v>43.29</v>
      </c>
      <c r="T191" s="12">
        <f t="shared" si="33"/>
        <v>50.32</v>
      </c>
      <c r="U191" s="12">
        <f t="shared" si="33"/>
        <v>41.35</v>
      </c>
      <c r="V191" s="12">
        <f t="shared" si="33"/>
        <v>45.34</v>
      </c>
      <c r="W191" s="12">
        <f t="shared" si="33"/>
        <v>78.36</v>
      </c>
      <c r="X191" s="12">
        <f t="shared" si="33"/>
        <v>43.34</v>
      </c>
      <c r="Y191" s="12">
        <f t="shared" si="33"/>
        <v>66.86</v>
      </c>
      <c r="Z191" s="12">
        <f t="shared" si="33"/>
        <v>45.59</v>
      </c>
      <c r="AA191" s="12">
        <f t="shared" si="33"/>
        <v>62.430000000000007</v>
      </c>
      <c r="AB191" s="12">
        <f t="shared" si="33"/>
        <v>58.5</v>
      </c>
      <c r="AC191" s="12">
        <f t="shared" si="33"/>
        <v>67.95</v>
      </c>
      <c r="AD191" s="12">
        <f t="shared" si="33"/>
        <v>90.17</v>
      </c>
      <c r="AE191" s="12">
        <f t="shared" si="33"/>
        <v>54.44</v>
      </c>
      <c r="AF191" s="12">
        <f t="shared" si="33"/>
        <v>64.09</v>
      </c>
      <c r="AG191" s="12">
        <f t="shared" si="33"/>
        <v>50.13</v>
      </c>
      <c r="AH191" s="12">
        <f t="shared" si="33"/>
        <v>1589.2299999999998</v>
      </c>
    </row>
    <row r="192" spans="1:34" s="6" customFormat="1" ht="11.25" customHeight="1" x14ac:dyDescent="0.2">
      <c r="A192" s="17" t="s">
        <v>220</v>
      </c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</row>
    <row r="193" spans="1:34" s="6" customFormat="1" ht="11.25" customHeight="1" x14ac:dyDescent="0.2">
      <c r="A193" s="18" t="s">
        <v>220</v>
      </c>
      <c r="B193" s="10">
        <v>0</v>
      </c>
      <c r="C193" s="10">
        <v>0</v>
      </c>
      <c r="D193" s="10">
        <v>14.31</v>
      </c>
      <c r="E193" s="10">
        <v>4.7699999999999996</v>
      </c>
      <c r="F193" s="10">
        <v>4.7699999999999996</v>
      </c>
      <c r="G193" s="10">
        <v>4.7699999999999996</v>
      </c>
      <c r="H193" s="10">
        <v>4.83</v>
      </c>
      <c r="I193" s="10">
        <v>5.21</v>
      </c>
      <c r="J193" s="10">
        <v>5.21</v>
      </c>
      <c r="K193" s="10">
        <v>4.1399999999999997</v>
      </c>
      <c r="L193" s="10">
        <v>3.69</v>
      </c>
      <c r="M193" s="10">
        <v>0</v>
      </c>
      <c r="N193" s="10">
        <v>4.57</v>
      </c>
      <c r="O193" s="10">
        <v>4.57</v>
      </c>
      <c r="P193" s="10">
        <v>4.57</v>
      </c>
      <c r="Q193" s="10">
        <v>4.57</v>
      </c>
      <c r="R193" s="10">
        <v>4.57</v>
      </c>
      <c r="S193" s="10">
        <v>4.57</v>
      </c>
      <c r="T193" s="10">
        <v>4.57</v>
      </c>
      <c r="U193" s="10">
        <v>4.22</v>
      </c>
      <c r="V193" s="10">
        <v>4.22</v>
      </c>
      <c r="W193" s="10">
        <v>4.22</v>
      </c>
      <c r="X193" s="10">
        <v>4.22</v>
      </c>
      <c r="Y193" s="10">
        <v>4.22</v>
      </c>
      <c r="Z193" s="10">
        <v>4.18</v>
      </c>
      <c r="AA193" s="10">
        <v>12.9</v>
      </c>
      <c r="AB193" s="10">
        <v>4.4000000000000004</v>
      </c>
      <c r="AC193" s="10">
        <v>4.4000000000000004</v>
      </c>
      <c r="AD193" s="10">
        <v>4.41</v>
      </c>
      <c r="AE193" s="10">
        <v>4.41</v>
      </c>
      <c r="AF193" s="10">
        <v>4.41</v>
      </c>
      <c r="AG193" s="10">
        <v>2.93</v>
      </c>
      <c r="AH193" s="10">
        <f>SUM(B193:AG193)</f>
        <v>146.82999999999998</v>
      </c>
    </row>
    <row r="194" spans="1:34" s="6" customFormat="1" ht="11.25" customHeight="1" x14ac:dyDescent="0.2">
      <c r="A194" s="18" t="s">
        <v>221</v>
      </c>
      <c r="B194" s="10">
        <v>0</v>
      </c>
      <c r="C194" s="10">
        <v>0</v>
      </c>
      <c r="D194" s="10">
        <v>0</v>
      </c>
      <c r="E194" s="10">
        <v>0</v>
      </c>
      <c r="F194" s="10">
        <v>0</v>
      </c>
      <c r="G194" s="10">
        <v>0</v>
      </c>
      <c r="H194" s="10">
        <v>0</v>
      </c>
      <c r="I194" s="10">
        <v>0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0</v>
      </c>
      <c r="Q194" s="10">
        <v>0</v>
      </c>
      <c r="R194" s="10">
        <v>0</v>
      </c>
      <c r="S194" s="10">
        <v>0</v>
      </c>
      <c r="T194" s="10">
        <v>0</v>
      </c>
      <c r="U194" s="10">
        <v>0</v>
      </c>
      <c r="V194" s="10">
        <v>0</v>
      </c>
      <c r="W194" s="10">
        <v>0</v>
      </c>
      <c r="X194" s="10">
        <v>0</v>
      </c>
      <c r="Y194" s="10">
        <v>0</v>
      </c>
      <c r="Z194" s="10">
        <v>2.0499999999999998</v>
      </c>
      <c r="AA194" s="10">
        <v>2.27</v>
      </c>
      <c r="AB194" s="10">
        <v>2.6</v>
      </c>
      <c r="AC194" s="10">
        <v>2.81</v>
      </c>
      <c r="AD194" s="10">
        <v>4.37</v>
      </c>
      <c r="AE194" s="10">
        <v>2.15</v>
      </c>
      <c r="AF194" s="10">
        <v>2.13</v>
      </c>
      <c r="AG194" s="10">
        <v>2.13</v>
      </c>
      <c r="AH194" s="10">
        <f>SUM(B194:AG194)</f>
        <v>20.509999999999998</v>
      </c>
    </row>
    <row r="195" spans="1:34" s="6" customFormat="1" ht="11.25" customHeight="1" x14ac:dyDescent="0.2">
      <c r="A195" s="18" t="s">
        <v>222</v>
      </c>
      <c r="B195" s="10">
        <v>0</v>
      </c>
      <c r="C195" s="10">
        <v>0</v>
      </c>
      <c r="D195" s="10">
        <v>0</v>
      </c>
      <c r="E195" s="10">
        <v>0</v>
      </c>
      <c r="F195" s="10">
        <v>0</v>
      </c>
      <c r="G195" s="10">
        <v>0</v>
      </c>
      <c r="H195" s="10">
        <v>0</v>
      </c>
      <c r="I195" s="10">
        <v>0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0</v>
      </c>
      <c r="Q195" s="10">
        <v>0</v>
      </c>
      <c r="R195" s="10">
        <v>0</v>
      </c>
      <c r="S195" s="10">
        <v>0</v>
      </c>
      <c r="T195" s="10">
        <v>0</v>
      </c>
      <c r="U195" s="10">
        <v>0</v>
      </c>
      <c r="V195" s="10">
        <v>0</v>
      </c>
      <c r="W195" s="10">
        <v>62.8</v>
      </c>
      <c r="X195" s="10">
        <v>0</v>
      </c>
      <c r="Y195" s="10">
        <v>0</v>
      </c>
      <c r="Z195" s="10">
        <v>0</v>
      </c>
      <c r="AA195" s="10">
        <v>0</v>
      </c>
      <c r="AB195" s="10">
        <v>0</v>
      </c>
      <c r="AC195" s="10">
        <v>0</v>
      </c>
      <c r="AD195" s="10">
        <v>0</v>
      </c>
      <c r="AE195" s="10">
        <v>0</v>
      </c>
      <c r="AF195" s="10">
        <v>0</v>
      </c>
      <c r="AG195" s="10">
        <v>0</v>
      </c>
      <c r="AH195" s="10">
        <f>SUM(B195:AG195)</f>
        <v>62.8</v>
      </c>
    </row>
    <row r="196" spans="1:34" s="6" customFormat="1" ht="11.25" customHeight="1" x14ac:dyDescent="0.2">
      <c r="A196" s="19" t="s">
        <v>223</v>
      </c>
      <c r="B196" s="12">
        <f t="shared" ref="B196:AH196" si="34">SUM(B193:B195)</f>
        <v>0</v>
      </c>
      <c r="C196" s="12">
        <f t="shared" si="34"/>
        <v>0</v>
      </c>
      <c r="D196" s="12">
        <f t="shared" si="34"/>
        <v>14.31</v>
      </c>
      <c r="E196" s="12">
        <f t="shared" si="34"/>
        <v>4.7699999999999996</v>
      </c>
      <c r="F196" s="12">
        <f t="shared" si="34"/>
        <v>4.7699999999999996</v>
      </c>
      <c r="G196" s="12">
        <f t="shared" si="34"/>
        <v>4.7699999999999996</v>
      </c>
      <c r="H196" s="12">
        <f t="shared" si="34"/>
        <v>4.83</v>
      </c>
      <c r="I196" s="12">
        <f t="shared" si="34"/>
        <v>5.21</v>
      </c>
      <c r="J196" s="12">
        <f t="shared" si="34"/>
        <v>5.21</v>
      </c>
      <c r="K196" s="12">
        <f t="shared" si="34"/>
        <v>4.1399999999999997</v>
      </c>
      <c r="L196" s="12">
        <f t="shared" si="34"/>
        <v>3.69</v>
      </c>
      <c r="M196" s="12">
        <f t="shared" si="34"/>
        <v>0</v>
      </c>
      <c r="N196" s="12">
        <f t="shared" si="34"/>
        <v>4.57</v>
      </c>
      <c r="O196" s="12">
        <f t="shared" si="34"/>
        <v>4.57</v>
      </c>
      <c r="P196" s="12">
        <f t="shared" si="34"/>
        <v>4.57</v>
      </c>
      <c r="Q196" s="12">
        <f t="shared" si="34"/>
        <v>4.57</v>
      </c>
      <c r="R196" s="12">
        <f t="shared" si="34"/>
        <v>4.57</v>
      </c>
      <c r="S196" s="12">
        <f t="shared" si="34"/>
        <v>4.57</v>
      </c>
      <c r="T196" s="12">
        <f t="shared" si="34"/>
        <v>4.57</v>
      </c>
      <c r="U196" s="12">
        <f t="shared" si="34"/>
        <v>4.22</v>
      </c>
      <c r="V196" s="12">
        <f t="shared" si="34"/>
        <v>4.22</v>
      </c>
      <c r="W196" s="12">
        <f t="shared" si="34"/>
        <v>67.02</v>
      </c>
      <c r="X196" s="12">
        <f t="shared" si="34"/>
        <v>4.22</v>
      </c>
      <c r="Y196" s="12">
        <f t="shared" si="34"/>
        <v>4.22</v>
      </c>
      <c r="Z196" s="12">
        <f t="shared" si="34"/>
        <v>6.2299999999999995</v>
      </c>
      <c r="AA196" s="12">
        <f t="shared" si="34"/>
        <v>15.17</v>
      </c>
      <c r="AB196" s="12">
        <f t="shared" si="34"/>
        <v>7</v>
      </c>
      <c r="AC196" s="12">
        <f t="shared" si="34"/>
        <v>7.2100000000000009</v>
      </c>
      <c r="AD196" s="12">
        <f t="shared" si="34"/>
        <v>8.7800000000000011</v>
      </c>
      <c r="AE196" s="12">
        <f t="shared" si="34"/>
        <v>6.5600000000000005</v>
      </c>
      <c r="AF196" s="12">
        <f t="shared" si="34"/>
        <v>6.54</v>
      </c>
      <c r="AG196" s="12">
        <f t="shared" si="34"/>
        <v>5.0600000000000005</v>
      </c>
      <c r="AH196" s="12">
        <f t="shared" si="34"/>
        <v>230.14</v>
      </c>
    </row>
    <row r="197" spans="1:34" s="6" customFormat="1" ht="11.25" customHeight="1" x14ac:dyDescent="0.2">
      <c r="A197" s="17" t="s">
        <v>224</v>
      </c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</row>
    <row r="198" spans="1:34" s="6" customFormat="1" ht="11.25" customHeight="1" x14ac:dyDescent="0.2">
      <c r="A198" s="18" t="s">
        <v>224</v>
      </c>
      <c r="B198" s="10">
        <v>0</v>
      </c>
      <c r="C198" s="10">
        <v>0</v>
      </c>
      <c r="D198" s="10">
        <v>17.190000000000001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10.74</v>
      </c>
      <c r="O198" s="10">
        <v>8.92</v>
      </c>
      <c r="P198" s="10">
        <v>0</v>
      </c>
      <c r="Q198" s="10">
        <v>0</v>
      </c>
      <c r="R198" s="10">
        <v>0</v>
      </c>
      <c r="S198" s="10">
        <v>0</v>
      </c>
      <c r="T198" s="10">
        <v>0</v>
      </c>
      <c r="U198" s="10">
        <v>0</v>
      </c>
      <c r="V198" s="10">
        <v>0</v>
      </c>
      <c r="W198" s="10">
        <v>0</v>
      </c>
      <c r="X198" s="10">
        <v>0</v>
      </c>
      <c r="Y198" s="10">
        <v>164.85</v>
      </c>
      <c r="Z198" s="10">
        <v>0</v>
      </c>
      <c r="AA198" s="10">
        <v>30.57</v>
      </c>
      <c r="AB198" s="10">
        <v>10.4</v>
      </c>
      <c r="AC198" s="10">
        <v>5.5</v>
      </c>
      <c r="AD198" s="10">
        <v>0</v>
      </c>
      <c r="AE198" s="10">
        <v>11.53</v>
      </c>
      <c r="AF198" s="10">
        <v>5.89</v>
      </c>
      <c r="AG198" s="10">
        <v>10.85</v>
      </c>
      <c r="AH198" s="10">
        <f>SUM(B198:AG198)</f>
        <v>276.44</v>
      </c>
    </row>
    <row r="199" spans="1:34" s="6" customFormat="1" ht="11.25" customHeight="1" x14ac:dyDescent="0.2">
      <c r="A199" s="18" t="s">
        <v>225</v>
      </c>
      <c r="B199" s="10">
        <v>0</v>
      </c>
      <c r="C199" s="10">
        <v>0</v>
      </c>
      <c r="D199" s="10">
        <v>0.22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2.92</v>
      </c>
      <c r="K199" s="10">
        <v>0</v>
      </c>
      <c r="L199" s="10">
        <v>0</v>
      </c>
      <c r="M199" s="10">
        <v>0</v>
      </c>
      <c r="N199" s="10">
        <v>0</v>
      </c>
      <c r="O199" s="10">
        <v>2.04</v>
      </c>
      <c r="P199" s="10">
        <v>0</v>
      </c>
      <c r="Q199" s="10">
        <v>0</v>
      </c>
      <c r="R199" s="10">
        <v>0</v>
      </c>
      <c r="S199" s="10">
        <v>0</v>
      </c>
      <c r="T199" s="10">
        <v>0</v>
      </c>
      <c r="U199" s="10">
        <v>0</v>
      </c>
      <c r="V199" s="10">
        <v>0</v>
      </c>
      <c r="W199" s="10">
        <v>0</v>
      </c>
      <c r="X199" s="10">
        <v>0</v>
      </c>
      <c r="Y199" s="10">
        <v>0</v>
      </c>
      <c r="Z199" s="10">
        <v>0</v>
      </c>
      <c r="AA199" s="10">
        <v>0</v>
      </c>
      <c r="AB199" s="10">
        <v>0</v>
      </c>
      <c r="AC199" s="10">
        <v>0</v>
      </c>
      <c r="AD199" s="10">
        <v>0</v>
      </c>
      <c r="AE199" s="10">
        <v>0</v>
      </c>
      <c r="AF199" s="10">
        <v>0</v>
      </c>
      <c r="AG199" s="10">
        <v>0</v>
      </c>
      <c r="AH199" s="10">
        <f>SUM(B199:AG199)</f>
        <v>5.18</v>
      </c>
    </row>
    <row r="200" spans="1:34" s="6" customFormat="1" ht="11.25" customHeight="1" x14ac:dyDescent="0.2">
      <c r="A200" s="18" t="s">
        <v>226</v>
      </c>
      <c r="B200" s="10">
        <v>0</v>
      </c>
      <c r="C200" s="10">
        <v>0</v>
      </c>
      <c r="D200" s="10">
        <v>0.22</v>
      </c>
      <c r="E200" s="10">
        <v>0</v>
      </c>
      <c r="F200" s="10">
        <v>0</v>
      </c>
      <c r="G200" s="10">
        <v>1.79</v>
      </c>
      <c r="H200" s="10">
        <v>1.82</v>
      </c>
      <c r="I200" s="10">
        <v>2.04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0</v>
      </c>
      <c r="Q200" s="10">
        <v>0</v>
      </c>
      <c r="R200" s="10">
        <v>0</v>
      </c>
      <c r="S200" s="10">
        <v>0</v>
      </c>
      <c r="T200" s="10">
        <v>0</v>
      </c>
      <c r="U200" s="10">
        <v>0</v>
      </c>
      <c r="V200" s="10">
        <v>2.67</v>
      </c>
      <c r="W200" s="10">
        <v>0</v>
      </c>
      <c r="X200" s="10">
        <v>0</v>
      </c>
      <c r="Y200" s="10">
        <v>0</v>
      </c>
      <c r="Z200" s="10">
        <v>0</v>
      </c>
      <c r="AA200" s="10">
        <v>6.04</v>
      </c>
      <c r="AB200" s="10">
        <v>0</v>
      </c>
      <c r="AC200" s="10">
        <v>0</v>
      </c>
      <c r="AD200" s="10">
        <v>0</v>
      </c>
      <c r="AE200" s="10">
        <v>0</v>
      </c>
      <c r="AF200" s="10">
        <v>0</v>
      </c>
      <c r="AG200" s="10">
        <v>0</v>
      </c>
      <c r="AH200" s="10">
        <f>SUM(B200:AG200)</f>
        <v>14.579999999999998</v>
      </c>
    </row>
    <row r="201" spans="1:34" s="6" customFormat="1" ht="11.25" customHeight="1" x14ac:dyDescent="0.2">
      <c r="A201" s="19" t="s">
        <v>227</v>
      </c>
      <c r="B201" s="12">
        <f t="shared" ref="B201:AH201" si="35">SUM(B198:B200)</f>
        <v>0</v>
      </c>
      <c r="C201" s="12">
        <f t="shared" si="35"/>
        <v>0</v>
      </c>
      <c r="D201" s="12">
        <f t="shared" si="35"/>
        <v>17.63</v>
      </c>
      <c r="E201" s="12">
        <f t="shared" si="35"/>
        <v>0</v>
      </c>
      <c r="F201" s="12">
        <f t="shared" si="35"/>
        <v>0</v>
      </c>
      <c r="G201" s="12">
        <f t="shared" si="35"/>
        <v>1.79</v>
      </c>
      <c r="H201" s="12">
        <f t="shared" si="35"/>
        <v>1.82</v>
      </c>
      <c r="I201" s="12">
        <f t="shared" si="35"/>
        <v>2.04</v>
      </c>
      <c r="J201" s="12">
        <f t="shared" si="35"/>
        <v>2.92</v>
      </c>
      <c r="K201" s="12">
        <f t="shared" si="35"/>
        <v>0</v>
      </c>
      <c r="L201" s="12">
        <f t="shared" si="35"/>
        <v>0</v>
      </c>
      <c r="M201" s="12">
        <f t="shared" si="35"/>
        <v>0</v>
      </c>
      <c r="N201" s="12">
        <f t="shared" si="35"/>
        <v>10.74</v>
      </c>
      <c r="O201" s="12">
        <f t="shared" si="35"/>
        <v>10.96</v>
      </c>
      <c r="P201" s="12">
        <f t="shared" si="35"/>
        <v>0</v>
      </c>
      <c r="Q201" s="12">
        <f t="shared" si="35"/>
        <v>0</v>
      </c>
      <c r="R201" s="12">
        <f t="shared" si="35"/>
        <v>0</v>
      </c>
      <c r="S201" s="12">
        <f t="shared" si="35"/>
        <v>0</v>
      </c>
      <c r="T201" s="12">
        <f t="shared" si="35"/>
        <v>0</v>
      </c>
      <c r="U201" s="12">
        <f t="shared" si="35"/>
        <v>0</v>
      </c>
      <c r="V201" s="12">
        <f t="shared" si="35"/>
        <v>2.67</v>
      </c>
      <c r="W201" s="12">
        <f t="shared" si="35"/>
        <v>0</v>
      </c>
      <c r="X201" s="12">
        <f t="shared" si="35"/>
        <v>0</v>
      </c>
      <c r="Y201" s="12">
        <f t="shared" si="35"/>
        <v>164.85</v>
      </c>
      <c r="Z201" s="12">
        <f t="shared" si="35"/>
        <v>0</v>
      </c>
      <c r="AA201" s="12">
        <f t="shared" si="35"/>
        <v>36.61</v>
      </c>
      <c r="AB201" s="12">
        <f t="shared" si="35"/>
        <v>10.4</v>
      </c>
      <c r="AC201" s="12">
        <f t="shared" si="35"/>
        <v>5.5</v>
      </c>
      <c r="AD201" s="12">
        <f t="shared" si="35"/>
        <v>0</v>
      </c>
      <c r="AE201" s="12">
        <f t="shared" si="35"/>
        <v>11.53</v>
      </c>
      <c r="AF201" s="12">
        <f t="shared" si="35"/>
        <v>5.89</v>
      </c>
      <c r="AG201" s="12">
        <f t="shared" si="35"/>
        <v>10.85</v>
      </c>
      <c r="AH201" s="12">
        <f t="shared" si="35"/>
        <v>296.2</v>
      </c>
    </row>
    <row r="202" spans="1:34" s="6" customFormat="1" ht="11.25" customHeight="1" x14ac:dyDescent="0.2">
      <c r="A202" s="17" t="s">
        <v>228</v>
      </c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</row>
    <row r="203" spans="1:34" s="6" customFormat="1" ht="11.25" customHeight="1" x14ac:dyDescent="0.2">
      <c r="A203" s="18" t="s">
        <v>228</v>
      </c>
      <c r="B203" s="10">
        <v>0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0</v>
      </c>
      <c r="Q203" s="10">
        <v>0</v>
      </c>
      <c r="R203" s="10">
        <v>0</v>
      </c>
      <c r="S203" s="10">
        <v>0</v>
      </c>
      <c r="T203" s="10">
        <v>0</v>
      </c>
      <c r="U203" s="10">
        <v>0</v>
      </c>
      <c r="V203" s="10">
        <v>0</v>
      </c>
      <c r="W203" s="10">
        <v>0</v>
      </c>
      <c r="X203" s="10">
        <v>0</v>
      </c>
      <c r="Y203" s="10">
        <v>0</v>
      </c>
      <c r="Z203" s="10">
        <v>0</v>
      </c>
      <c r="AA203" s="10">
        <v>0</v>
      </c>
      <c r="AB203" s="10">
        <v>0</v>
      </c>
      <c r="AC203" s="10">
        <v>0</v>
      </c>
      <c r="AD203" s="10">
        <v>0</v>
      </c>
      <c r="AE203" s="10">
        <v>0</v>
      </c>
      <c r="AF203" s="10">
        <v>0</v>
      </c>
      <c r="AG203" s="10">
        <v>10.92</v>
      </c>
      <c r="AH203" s="10">
        <f>SUM(B203:AG203)</f>
        <v>10.92</v>
      </c>
    </row>
    <row r="204" spans="1:34" s="6" customFormat="1" ht="11.25" customHeight="1" x14ac:dyDescent="0.2">
      <c r="A204" s="18" t="s">
        <v>229</v>
      </c>
      <c r="B204" s="10">
        <v>0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2.39</v>
      </c>
      <c r="L204" s="10">
        <v>0</v>
      </c>
      <c r="M204" s="10">
        <v>0</v>
      </c>
      <c r="N204" s="10">
        <v>0</v>
      </c>
      <c r="O204" s="10">
        <v>0</v>
      </c>
      <c r="P204" s="10">
        <v>0</v>
      </c>
      <c r="Q204" s="10">
        <v>0</v>
      </c>
      <c r="R204" s="10">
        <v>0</v>
      </c>
      <c r="S204" s="10">
        <v>0</v>
      </c>
      <c r="T204" s="10">
        <v>0</v>
      </c>
      <c r="U204" s="10">
        <v>0</v>
      </c>
      <c r="V204" s="10">
        <v>0</v>
      </c>
      <c r="W204" s="10">
        <v>0</v>
      </c>
      <c r="X204" s="10">
        <v>0</v>
      </c>
      <c r="Y204" s="10">
        <v>0</v>
      </c>
      <c r="Z204" s="10">
        <v>0</v>
      </c>
      <c r="AA204" s="10">
        <v>0</v>
      </c>
      <c r="AB204" s="10">
        <v>0</v>
      </c>
      <c r="AC204" s="10">
        <v>0</v>
      </c>
      <c r="AD204" s="10">
        <v>0</v>
      </c>
      <c r="AE204" s="10">
        <v>0</v>
      </c>
      <c r="AF204" s="10">
        <v>32.54</v>
      </c>
      <c r="AG204" s="10">
        <v>3.99</v>
      </c>
      <c r="AH204" s="10">
        <f>SUM(B204:AG204)</f>
        <v>38.92</v>
      </c>
    </row>
    <row r="205" spans="1:34" s="6" customFormat="1" ht="11.25" customHeight="1" x14ac:dyDescent="0.2">
      <c r="A205" s="18" t="s">
        <v>230</v>
      </c>
      <c r="B205" s="10">
        <v>0</v>
      </c>
      <c r="C205" s="10">
        <v>0</v>
      </c>
      <c r="D205" s="10">
        <v>0</v>
      </c>
      <c r="E205" s="10">
        <v>39.22</v>
      </c>
      <c r="F205" s="10">
        <v>8.15</v>
      </c>
      <c r="G205" s="10">
        <v>15.82</v>
      </c>
      <c r="H205" s="10">
        <v>21.7</v>
      </c>
      <c r="I205" s="10">
        <v>6.45</v>
      </c>
      <c r="J205" s="10">
        <v>6.98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0</v>
      </c>
      <c r="Q205" s="10">
        <v>0</v>
      </c>
      <c r="R205" s="10">
        <v>7.58</v>
      </c>
      <c r="S205" s="10">
        <v>1.65</v>
      </c>
      <c r="T205" s="10">
        <v>0</v>
      </c>
      <c r="U205" s="10">
        <v>0</v>
      </c>
      <c r="V205" s="10">
        <v>0</v>
      </c>
      <c r="W205" s="10">
        <v>0</v>
      </c>
      <c r="X205" s="10">
        <v>0</v>
      </c>
      <c r="Y205" s="10">
        <v>0</v>
      </c>
      <c r="Z205" s="10">
        <v>0</v>
      </c>
      <c r="AA205" s="10">
        <v>0</v>
      </c>
      <c r="AB205" s="10">
        <v>0</v>
      </c>
      <c r="AC205" s="10">
        <v>0</v>
      </c>
      <c r="AD205" s="10">
        <v>3.4</v>
      </c>
      <c r="AE205" s="10">
        <v>0</v>
      </c>
      <c r="AF205" s="10">
        <v>0</v>
      </c>
      <c r="AG205" s="10">
        <v>0</v>
      </c>
      <c r="AH205" s="10">
        <f>SUM(B205:AG205)</f>
        <v>110.95000000000002</v>
      </c>
    </row>
    <row r="206" spans="1:34" s="6" customFormat="1" ht="11.25" customHeight="1" x14ac:dyDescent="0.2">
      <c r="A206" s="19" t="s">
        <v>231</v>
      </c>
      <c r="B206" s="12">
        <f t="shared" ref="B206:AH206" si="36">SUM(B203:B205)</f>
        <v>0</v>
      </c>
      <c r="C206" s="12">
        <f t="shared" si="36"/>
        <v>0</v>
      </c>
      <c r="D206" s="12">
        <f t="shared" si="36"/>
        <v>0</v>
      </c>
      <c r="E206" s="12">
        <f t="shared" si="36"/>
        <v>39.22</v>
      </c>
      <c r="F206" s="12">
        <f t="shared" si="36"/>
        <v>8.15</v>
      </c>
      <c r="G206" s="12">
        <f t="shared" si="36"/>
        <v>15.82</v>
      </c>
      <c r="H206" s="12">
        <f t="shared" si="36"/>
        <v>21.7</v>
      </c>
      <c r="I206" s="12">
        <f t="shared" si="36"/>
        <v>6.45</v>
      </c>
      <c r="J206" s="12">
        <f t="shared" si="36"/>
        <v>6.98</v>
      </c>
      <c r="K206" s="12">
        <f t="shared" si="36"/>
        <v>2.39</v>
      </c>
      <c r="L206" s="12">
        <f t="shared" si="36"/>
        <v>0</v>
      </c>
      <c r="M206" s="12">
        <f t="shared" si="36"/>
        <v>0</v>
      </c>
      <c r="N206" s="12">
        <f t="shared" si="36"/>
        <v>0</v>
      </c>
      <c r="O206" s="12">
        <f t="shared" si="36"/>
        <v>0</v>
      </c>
      <c r="P206" s="12">
        <f t="shared" si="36"/>
        <v>0</v>
      </c>
      <c r="Q206" s="12">
        <f t="shared" si="36"/>
        <v>0</v>
      </c>
      <c r="R206" s="12">
        <f t="shared" si="36"/>
        <v>7.58</v>
      </c>
      <c r="S206" s="12">
        <f t="shared" si="36"/>
        <v>1.65</v>
      </c>
      <c r="T206" s="12">
        <f t="shared" si="36"/>
        <v>0</v>
      </c>
      <c r="U206" s="12">
        <f t="shared" si="36"/>
        <v>0</v>
      </c>
      <c r="V206" s="12">
        <f t="shared" si="36"/>
        <v>0</v>
      </c>
      <c r="W206" s="12">
        <f t="shared" si="36"/>
        <v>0</v>
      </c>
      <c r="X206" s="12">
        <f t="shared" si="36"/>
        <v>0</v>
      </c>
      <c r="Y206" s="12">
        <f t="shared" si="36"/>
        <v>0</v>
      </c>
      <c r="Z206" s="12">
        <f t="shared" si="36"/>
        <v>0</v>
      </c>
      <c r="AA206" s="12">
        <f t="shared" si="36"/>
        <v>0</v>
      </c>
      <c r="AB206" s="12">
        <f t="shared" si="36"/>
        <v>0</v>
      </c>
      <c r="AC206" s="12">
        <f t="shared" si="36"/>
        <v>0</v>
      </c>
      <c r="AD206" s="12">
        <f t="shared" si="36"/>
        <v>3.4</v>
      </c>
      <c r="AE206" s="12">
        <f t="shared" si="36"/>
        <v>0</v>
      </c>
      <c r="AF206" s="12">
        <f t="shared" si="36"/>
        <v>32.54</v>
      </c>
      <c r="AG206" s="12">
        <f t="shared" si="36"/>
        <v>14.91</v>
      </c>
      <c r="AH206" s="12">
        <f t="shared" si="36"/>
        <v>160.79000000000002</v>
      </c>
    </row>
    <row r="207" spans="1:34" s="6" customFormat="1" ht="11.25" customHeight="1" x14ac:dyDescent="0.2">
      <c r="A207" s="17" t="s">
        <v>232</v>
      </c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</row>
    <row r="208" spans="1:34" s="6" customFormat="1" ht="11.25" customHeight="1" x14ac:dyDescent="0.2">
      <c r="A208" s="18" t="s">
        <v>233</v>
      </c>
      <c r="B208" s="10">
        <v>0</v>
      </c>
      <c r="C208" s="10">
        <v>0</v>
      </c>
      <c r="D208" s="10">
        <v>16.559999999999999</v>
      </c>
      <c r="E208" s="10">
        <v>20.8</v>
      </c>
      <c r="F208" s="10">
        <v>6.72</v>
      </c>
      <c r="G208" s="10">
        <v>43.91</v>
      </c>
      <c r="H208" s="10">
        <v>0</v>
      </c>
      <c r="I208" s="10">
        <v>0</v>
      </c>
      <c r="J208" s="10">
        <v>3.02</v>
      </c>
      <c r="K208" s="10">
        <v>0</v>
      </c>
      <c r="L208" s="10">
        <v>4.24</v>
      </c>
      <c r="M208" s="10">
        <v>0</v>
      </c>
      <c r="N208" s="10">
        <v>0.57999999999999996</v>
      </c>
      <c r="O208" s="10">
        <v>2.0499999999999998</v>
      </c>
      <c r="P208" s="10">
        <v>4.54</v>
      </c>
      <c r="Q208" s="10">
        <v>-0.57999999999999996</v>
      </c>
      <c r="R208" s="10">
        <v>7.35</v>
      </c>
      <c r="S208" s="10">
        <v>23.83</v>
      </c>
      <c r="T208" s="10">
        <v>4.67</v>
      </c>
      <c r="U208" s="10">
        <v>1.84</v>
      </c>
      <c r="V208" s="10">
        <v>4.4400000000000004</v>
      </c>
      <c r="W208" s="10">
        <v>1.71</v>
      </c>
      <c r="X208" s="10">
        <v>5.52</v>
      </c>
      <c r="Y208" s="10">
        <v>0</v>
      </c>
      <c r="Z208" s="10">
        <v>6.15</v>
      </c>
      <c r="AA208" s="10">
        <v>1.57</v>
      </c>
      <c r="AB208" s="10">
        <v>1.29</v>
      </c>
      <c r="AC208" s="10">
        <v>0</v>
      </c>
      <c r="AD208" s="10">
        <v>0</v>
      </c>
      <c r="AE208" s="10">
        <v>0</v>
      </c>
      <c r="AF208" s="10">
        <v>7.24</v>
      </c>
      <c r="AG208" s="10">
        <v>0</v>
      </c>
      <c r="AH208" s="10">
        <f>SUM(B208:AG208)</f>
        <v>167.45</v>
      </c>
    </row>
    <row r="209" spans="1:34" s="6" customFormat="1" ht="11.25" customHeight="1" x14ac:dyDescent="0.2">
      <c r="A209" s="18" t="s">
        <v>234</v>
      </c>
      <c r="B209" s="10">
        <v>0</v>
      </c>
      <c r="C209" s="10">
        <v>0</v>
      </c>
      <c r="D209" s="10">
        <v>14.4</v>
      </c>
      <c r="E209" s="10">
        <v>8.9600000000000009</v>
      </c>
      <c r="F209" s="10">
        <v>1.94</v>
      </c>
      <c r="G209" s="10">
        <v>19.809999999999999</v>
      </c>
      <c r="H209" s="10">
        <v>1.24</v>
      </c>
      <c r="I209" s="10">
        <v>0</v>
      </c>
      <c r="J209" s="10">
        <v>0</v>
      </c>
      <c r="K209" s="10">
        <v>4.7300000000000004</v>
      </c>
      <c r="L209" s="10">
        <v>2.19</v>
      </c>
      <c r="M209" s="10">
        <v>0</v>
      </c>
      <c r="N209" s="10">
        <v>0.79</v>
      </c>
      <c r="O209" s="10">
        <v>2.11</v>
      </c>
      <c r="P209" s="10">
        <v>1.27</v>
      </c>
      <c r="Q209" s="10">
        <v>0</v>
      </c>
      <c r="R209" s="10">
        <v>1.38</v>
      </c>
      <c r="S209" s="10">
        <v>3.4</v>
      </c>
      <c r="T209" s="10">
        <v>5.97</v>
      </c>
      <c r="U209" s="10">
        <v>6.74</v>
      </c>
      <c r="V209" s="10">
        <v>5.63</v>
      </c>
      <c r="W209" s="10">
        <v>0</v>
      </c>
      <c r="X209" s="10">
        <v>6.41</v>
      </c>
      <c r="Y209" s="10">
        <v>6.43</v>
      </c>
      <c r="Z209" s="10">
        <v>0</v>
      </c>
      <c r="AA209" s="10">
        <v>4.43</v>
      </c>
      <c r="AB209" s="10">
        <v>4.1900000000000004</v>
      </c>
      <c r="AC209" s="10">
        <v>4.7300000000000004</v>
      </c>
      <c r="AD209" s="10">
        <v>0</v>
      </c>
      <c r="AE209" s="10">
        <v>0</v>
      </c>
      <c r="AF209" s="10">
        <v>3.49</v>
      </c>
      <c r="AG209" s="10">
        <v>2.36</v>
      </c>
      <c r="AH209" s="10">
        <f>SUM(B209:AG209)</f>
        <v>112.59999999999998</v>
      </c>
    </row>
    <row r="210" spans="1:34" s="6" customFormat="1" ht="11.25" customHeight="1" x14ac:dyDescent="0.2">
      <c r="A210" s="19" t="s">
        <v>235</v>
      </c>
      <c r="B210" s="12">
        <f t="shared" ref="B210:AH210" si="37">SUM(B208:B209)</f>
        <v>0</v>
      </c>
      <c r="C210" s="12">
        <f t="shared" si="37"/>
        <v>0</v>
      </c>
      <c r="D210" s="12">
        <f t="shared" si="37"/>
        <v>30.96</v>
      </c>
      <c r="E210" s="12">
        <f t="shared" si="37"/>
        <v>29.76</v>
      </c>
      <c r="F210" s="12">
        <f t="shared" si="37"/>
        <v>8.66</v>
      </c>
      <c r="G210" s="12">
        <f t="shared" si="37"/>
        <v>63.72</v>
      </c>
      <c r="H210" s="12">
        <f t="shared" si="37"/>
        <v>1.24</v>
      </c>
      <c r="I210" s="12">
        <f t="shared" si="37"/>
        <v>0</v>
      </c>
      <c r="J210" s="12">
        <f t="shared" si="37"/>
        <v>3.02</v>
      </c>
      <c r="K210" s="12">
        <f t="shared" si="37"/>
        <v>4.7300000000000004</v>
      </c>
      <c r="L210" s="12">
        <f t="shared" si="37"/>
        <v>6.43</v>
      </c>
      <c r="M210" s="12">
        <f t="shared" si="37"/>
        <v>0</v>
      </c>
      <c r="N210" s="12">
        <f t="shared" si="37"/>
        <v>1.37</v>
      </c>
      <c r="O210" s="12">
        <f t="shared" si="37"/>
        <v>4.16</v>
      </c>
      <c r="P210" s="12">
        <f t="shared" si="37"/>
        <v>5.8100000000000005</v>
      </c>
      <c r="Q210" s="12">
        <f t="shared" si="37"/>
        <v>-0.57999999999999996</v>
      </c>
      <c r="R210" s="12">
        <f t="shared" si="37"/>
        <v>8.73</v>
      </c>
      <c r="S210" s="12">
        <f t="shared" si="37"/>
        <v>27.229999999999997</v>
      </c>
      <c r="T210" s="12">
        <f t="shared" si="37"/>
        <v>10.64</v>
      </c>
      <c r="U210" s="12">
        <f t="shared" si="37"/>
        <v>8.58</v>
      </c>
      <c r="V210" s="12">
        <f t="shared" si="37"/>
        <v>10.07</v>
      </c>
      <c r="W210" s="12">
        <f t="shared" si="37"/>
        <v>1.71</v>
      </c>
      <c r="X210" s="12">
        <f t="shared" si="37"/>
        <v>11.93</v>
      </c>
      <c r="Y210" s="12">
        <f t="shared" si="37"/>
        <v>6.43</v>
      </c>
      <c r="Z210" s="12">
        <f t="shared" si="37"/>
        <v>6.15</v>
      </c>
      <c r="AA210" s="12">
        <f t="shared" si="37"/>
        <v>6</v>
      </c>
      <c r="AB210" s="12">
        <f t="shared" si="37"/>
        <v>5.48</v>
      </c>
      <c r="AC210" s="12">
        <f t="shared" si="37"/>
        <v>4.7300000000000004</v>
      </c>
      <c r="AD210" s="12">
        <f t="shared" si="37"/>
        <v>0</v>
      </c>
      <c r="AE210" s="12">
        <f t="shared" si="37"/>
        <v>0</v>
      </c>
      <c r="AF210" s="12">
        <f t="shared" si="37"/>
        <v>10.73</v>
      </c>
      <c r="AG210" s="12">
        <f t="shared" si="37"/>
        <v>2.36</v>
      </c>
      <c r="AH210" s="12">
        <f t="shared" si="37"/>
        <v>280.04999999999995</v>
      </c>
    </row>
    <row r="211" spans="1:34" s="6" customFormat="1" ht="11.25" customHeight="1" x14ac:dyDescent="0.2">
      <c r="A211" s="17" t="s">
        <v>236</v>
      </c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</row>
    <row r="212" spans="1:34" s="6" customFormat="1" ht="11.25" customHeight="1" x14ac:dyDescent="0.2">
      <c r="A212" s="18" t="s">
        <v>237</v>
      </c>
      <c r="B212" s="10">
        <v>0</v>
      </c>
      <c r="C212" s="10">
        <v>0</v>
      </c>
      <c r="D212" s="10">
        <v>36.19</v>
      </c>
      <c r="E212" s="10">
        <v>67.06</v>
      </c>
      <c r="F212" s="10">
        <v>5.55</v>
      </c>
      <c r="G212" s="10">
        <v>16.350000000000001</v>
      </c>
      <c r="H212" s="10">
        <v>0</v>
      </c>
      <c r="I212" s="10">
        <v>0</v>
      </c>
      <c r="J212" s="10">
        <v>0</v>
      </c>
      <c r="K212" s="10">
        <v>13.81</v>
      </c>
      <c r="L212" s="10">
        <v>0.36</v>
      </c>
      <c r="M212" s="10">
        <v>15.64</v>
      </c>
      <c r="N212" s="10">
        <v>0</v>
      </c>
      <c r="O212" s="10">
        <v>0</v>
      </c>
      <c r="P212" s="10">
        <v>0</v>
      </c>
      <c r="Q212" s="10">
        <v>1.2</v>
      </c>
      <c r="R212" s="10">
        <v>1.2</v>
      </c>
      <c r="S212" s="10">
        <v>0</v>
      </c>
      <c r="T212" s="10">
        <v>0</v>
      </c>
      <c r="U212" s="10">
        <v>0</v>
      </c>
      <c r="V212" s="10">
        <v>0</v>
      </c>
      <c r="W212" s="10">
        <v>0</v>
      </c>
      <c r="X212" s="10">
        <v>0</v>
      </c>
      <c r="Y212" s="10">
        <v>0</v>
      </c>
      <c r="Z212" s="10">
        <v>0</v>
      </c>
      <c r="AA212" s="10">
        <v>0</v>
      </c>
      <c r="AB212" s="10">
        <v>29.69</v>
      </c>
      <c r="AC212" s="10">
        <v>0</v>
      </c>
      <c r="AD212" s="10">
        <v>0</v>
      </c>
      <c r="AE212" s="10">
        <v>0</v>
      </c>
      <c r="AF212" s="10">
        <v>0</v>
      </c>
      <c r="AG212" s="10">
        <v>0</v>
      </c>
      <c r="AH212" s="10">
        <f>SUM(B212:AG212)</f>
        <v>187.05</v>
      </c>
    </row>
    <row r="213" spans="1:34" s="6" customFormat="1" ht="11.25" customHeight="1" x14ac:dyDescent="0.2">
      <c r="A213" s="18" t="s">
        <v>238</v>
      </c>
      <c r="B213" s="10">
        <v>0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0</v>
      </c>
      <c r="Q213" s="10">
        <v>8.9</v>
      </c>
      <c r="R213" s="10">
        <v>0</v>
      </c>
      <c r="S213" s="10">
        <v>0</v>
      </c>
      <c r="T213" s="10">
        <v>0</v>
      </c>
      <c r="U213" s="10">
        <v>0</v>
      </c>
      <c r="V213" s="10">
        <v>0</v>
      </c>
      <c r="W213" s="10">
        <v>0</v>
      </c>
      <c r="X213" s="10">
        <v>0</v>
      </c>
      <c r="Y213" s="10">
        <v>0</v>
      </c>
      <c r="Z213" s="10">
        <v>0</v>
      </c>
      <c r="AA213" s="10">
        <v>0</v>
      </c>
      <c r="AB213" s="10">
        <v>0</v>
      </c>
      <c r="AC213" s="10">
        <v>0</v>
      </c>
      <c r="AD213" s="10">
        <v>0</v>
      </c>
      <c r="AE213" s="10">
        <v>0.99</v>
      </c>
      <c r="AF213" s="10">
        <v>0</v>
      </c>
      <c r="AG213" s="10">
        <v>0</v>
      </c>
      <c r="AH213" s="10">
        <f>SUM(B213:AG213)</f>
        <v>9.89</v>
      </c>
    </row>
    <row r="214" spans="1:34" s="6" customFormat="1" ht="11.25" customHeight="1" x14ac:dyDescent="0.2">
      <c r="A214" s="19" t="s">
        <v>239</v>
      </c>
      <c r="B214" s="12">
        <f t="shared" ref="B214:AH214" si="38">SUM(B212:B213)</f>
        <v>0</v>
      </c>
      <c r="C214" s="12">
        <f t="shared" si="38"/>
        <v>0</v>
      </c>
      <c r="D214" s="12">
        <f t="shared" si="38"/>
        <v>36.19</v>
      </c>
      <c r="E214" s="12">
        <f t="shared" si="38"/>
        <v>67.06</v>
      </c>
      <c r="F214" s="12">
        <f t="shared" si="38"/>
        <v>5.55</v>
      </c>
      <c r="G214" s="12">
        <f t="shared" si="38"/>
        <v>16.350000000000001</v>
      </c>
      <c r="H214" s="12">
        <f t="shared" si="38"/>
        <v>0</v>
      </c>
      <c r="I214" s="12">
        <f t="shared" si="38"/>
        <v>0</v>
      </c>
      <c r="J214" s="12">
        <f t="shared" si="38"/>
        <v>0</v>
      </c>
      <c r="K214" s="12">
        <f t="shared" si="38"/>
        <v>13.81</v>
      </c>
      <c r="L214" s="12">
        <f t="shared" si="38"/>
        <v>0.36</v>
      </c>
      <c r="M214" s="12">
        <f t="shared" si="38"/>
        <v>15.64</v>
      </c>
      <c r="N214" s="12">
        <f t="shared" si="38"/>
        <v>0</v>
      </c>
      <c r="O214" s="12">
        <f t="shared" si="38"/>
        <v>0</v>
      </c>
      <c r="P214" s="12">
        <f t="shared" si="38"/>
        <v>0</v>
      </c>
      <c r="Q214" s="12">
        <f t="shared" si="38"/>
        <v>10.1</v>
      </c>
      <c r="R214" s="12">
        <f t="shared" si="38"/>
        <v>1.2</v>
      </c>
      <c r="S214" s="12">
        <f t="shared" si="38"/>
        <v>0</v>
      </c>
      <c r="T214" s="12">
        <f t="shared" si="38"/>
        <v>0</v>
      </c>
      <c r="U214" s="12">
        <f t="shared" si="38"/>
        <v>0</v>
      </c>
      <c r="V214" s="12">
        <f t="shared" si="38"/>
        <v>0</v>
      </c>
      <c r="W214" s="12">
        <f t="shared" si="38"/>
        <v>0</v>
      </c>
      <c r="X214" s="12">
        <f t="shared" si="38"/>
        <v>0</v>
      </c>
      <c r="Y214" s="12">
        <f t="shared" si="38"/>
        <v>0</v>
      </c>
      <c r="Z214" s="12">
        <f t="shared" si="38"/>
        <v>0</v>
      </c>
      <c r="AA214" s="12">
        <f t="shared" si="38"/>
        <v>0</v>
      </c>
      <c r="AB214" s="12">
        <f t="shared" si="38"/>
        <v>29.69</v>
      </c>
      <c r="AC214" s="12">
        <f t="shared" si="38"/>
        <v>0</v>
      </c>
      <c r="AD214" s="12">
        <f t="shared" si="38"/>
        <v>0</v>
      </c>
      <c r="AE214" s="12">
        <f t="shared" si="38"/>
        <v>0.99</v>
      </c>
      <c r="AF214" s="12">
        <f t="shared" si="38"/>
        <v>0</v>
      </c>
      <c r="AG214" s="12">
        <f t="shared" si="38"/>
        <v>0</v>
      </c>
      <c r="AH214" s="12">
        <f t="shared" si="38"/>
        <v>196.94</v>
      </c>
    </row>
    <row r="215" spans="1:34" s="6" customFormat="1" ht="11.25" customHeight="1" x14ac:dyDescent="0.2">
      <c r="A215" s="17" t="s">
        <v>240</v>
      </c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</row>
    <row r="216" spans="1:34" s="6" customFormat="1" ht="11.25" customHeight="1" x14ac:dyDescent="0.2">
      <c r="A216" s="18" t="s">
        <v>241</v>
      </c>
      <c r="B216" s="10">
        <v>0</v>
      </c>
      <c r="C216" s="10">
        <v>0</v>
      </c>
      <c r="D216" s="10">
        <v>3.46</v>
      </c>
      <c r="E216" s="10">
        <v>0</v>
      </c>
      <c r="F216" s="10">
        <v>0</v>
      </c>
      <c r="G216" s="10">
        <v>0</v>
      </c>
      <c r="H216" s="10">
        <v>515.51</v>
      </c>
      <c r="I216" s="10">
        <v>0</v>
      </c>
      <c r="J216" s="10">
        <v>145.78</v>
      </c>
      <c r="K216" s="10">
        <v>145.78</v>
      </c>
      <c r="L216" s="10">
        <v>0</v>
      </c>
      <c r="M216" s="10">
        <v>0</v>
      </c>
      <c r="N216" s="10">
        <v>0</v>
      </c>
      <c r="O216" s="10">
        <v>0</v>
      </c>
      <c r="P216" s="10">
        <v>145.78</v>
      </c>
      <c r="Q216" s="10">
        <v>0</v>
      </c>
      <c r="R216" s="10">
        <v>145.78</v>
      </c>
      <c r="S216" s="10">
        <v>145.78</v>
      </c>
      <c r="T216" s="10">
        <v>248.35</v>
      </c>
      <c r="U216" s="10">
        <v>65.36</v>
      </c>
      <c r="V216" s="10">
        <v>146.74</v>
      </c>
      <c r="W216" s="10">
        <v>146.74</v>
      </c>
      <c r="X216" s="10">
        <v>293.48</v>
      </c>
      <c r="Y216" s="10">
        <v>-462.01</v>
      </c>
      <c r="Z216" s="10">
        <v>63.87</v>
      </c>
      <c r="AA216" s="10">
        <v>63.87</v>
      </c>
      <c r="AB216" s="10">
        <v>67.22</v>
      </c>
      <c r="AC216" s="10">
        <v>67.22</v>
      </c>
      <c r="AD216" s="10">
        <v>0</v>
      </c>
      <c r="AE216" s="10">
        <v>67.38</v>
      </c>
      <c r="AF216" s="10">
        <v>67.38</v>
      </c>
      <c r="AG216" s="10">
        <v>67.38</v>
      </c>
      <c r="AH216" s="10">
        <f>SUM(B216:AG216)</f>
        <v>2150.85</v>
      </c>
    </row>
    <row r="217" spans="1:34" s="6" customFormat="1" ht="11.25" customHeight="1" x14ac:dyDescent="0.2">
      <c r="A217" s="18" t="s">
        <v>242</v>
      </c>
      <c r="B217" s="10">
        <v>245.02</v>
      </c>
      <c r="C217" s="10">
        <v>444.97</v>
      </c>
      <c r="D217" s="10">
        <v>245</v>
      </c>
      <c r="E217" s="10">
        <v>163.33000000000001</v>
      </c>
      <c r="F217" s="10">
        <v>0</v>
      </c>
      <c r="G217" s="10">
        <v>256.99</v>
      </c>
      <c r="H217" s="10">
        <v>0</v>
      </c>
      <c r="I217" s="10">
        <v>0</v>
      </c>
      <c r="J217" s="10">
        <v>18.28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0</v>
      </c>
      <c r="Q217" s="10">
        <v>0</v>
      </c>
      <c r="R217" s="10">
        <v>0</v>
      </c>
      <c r="S217" s="10">
        <v>0</v>
      </c>
      <c r="T217" s="10">
        <v>0</v>
      </c>
      <c r="U217" s="10">
        <v>0</v>
      </c>
      <c r="V217" s="10">
        <v>0</v>
      </c>
      <c r="W217" s="10">
        <v>81.25</v>
      </c>
      <c r="X217" s="10">
        <v>18.489999999999998</v>
      </c>
      <c r="Y217" s="10">
        <v>18.489999999999998</v>
      </c>
      <c r="Z217" s="10">
        <v>18.29</v>
      </c>
      <c r="AA217" s="10">
        <v>18.29</v>
      </c>
      <c r="AB217" s="10">
        <v>19.25</v>
      </c>
      <c r="AC217" s="10">
        <v>19.25</v>
      </c>
      <c r="AD217" s="10">
        <v>19.29</v>
      </c>
      <c r="AE217" s="10">
        <v>19.29</v>
      </c>
      <c r="AF217" s="10">
        <v>19.29</v>
      </c>
      <c r="AG217" s="10">
        <v>19.29</v>
      </c>
      <c r="AH217" s="10">
        <f>SUM(B217:AG217)</f>
        <v>1644.0599999999997</v>
      </c>
    </row>
    <row r="218" spans="1:34" s="6" customFormat="1" ht="11.25" customHeight="1" x14ac:dyDescent="0.2">
      <c r="A218" s="18" t="s">
        <v>243</v>
      </c>
      <c r="B218" s="10">
        <v>0</v>
      </c>
      <c r="C218" s="10">
        <v>0</v>
      </c>
      <c r="D218" s="10">
        <v>17.3</v>
      </c>
      <c r="E218" s="10">
        <v>10.6</v>
      </c>
      <c r="F218" s="10">
        <v>2.97</v>
      </c>
      <c r="G218" s="10">
        <v>0.96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v>0</v>
      </c>
      <c r="N218" s="10">
        <v>2.83</v>
      </c>
      <c r="O218" s="10">
        <v>0</v>
      </c>
      <c r="P218" s="10">
        <v>0</v>
      </c>
      <c r="Q218" s="10">
        <v>0</v>
      </c>
      <c r="R218" s="10">
        <v>0</v>
      </c>
      <c r="S218" s="10">
        <v>0</v>
      </c>
      <c r="T218" s="10">
        <v>0</v>
      </c>
      <c r="U218" s="10">
        <v>0</v>
      </c>
      <c r="V218" s="10">
        <v>0</v>
      </c>
      <c r="W218" s="10">
        <v>0</v>
      </c>
      <c r="X218" s="10">
        <v>0</v>
      </c>
      <c r="Y218" s="10">
        <v>0</v>
      </c>
      <c r="Z218" s="10">
        <v>0</v>
      </c>
      <c r="AA218" s="10">
        <v>0</v>
      </c>
      <c r="AB218" s="10">
        <v>0</v>
      </c>
      <c r="AC218" s="10">
        <v>0</v>
      </c>
      <c r="AD218" s="10">
        <v>0</v>
      </c>
      <c r="AE218" s="10">
        <v>0</v>
      </c>
      <c r="AF218" s="10">
        <v>0</v>
      </c>
      <c r="AG218" s="10">
        <v>0</v>
      </c>
      <c r="AH218" s="10">
        <f>SUM(B218:AG218)</f>
        <v>34.659999999999997</v>
      </c>
    </row>
    <row r="219" spans="1:34" s="6" customFormat="1" ht="11.25" customHeight="1" x14ac:dyDescent="0.2">
      <c r="A219" s="19" t="s">
        <v>244</v>
      </c>
      <c r="B219" s="12">
        <f t="shared" ref="B219:AH219" si="39">SUM(B216:B218)</f>
        <v>245.02</v>
      </c>
      <c r="C219" s="12">
        <f t="shared" si="39"/>
        <v>444.97</v>
      </c>
      <c r="D219" s="12">
        <f t="shared" si="39"/>
        <v>265.76</v>
      </c>
      <c r="E219" s="12">
        <f t="shared" si="39"/>
        <v>173.93</v>
      </c>
      <c r="F219" s="12">
        <f t="shared" si="39"/>
        <v>2.97</v>
      </c>
      <c r="G219" s="12">
        <f t="shared" si="39"/>
        <v>257.95</v>
      </c>
      <c r="H219" s="12">
        <f t="shared" si="39"/>
        <v>515.51</v>
      </c>
      <c r="I219" s="12">
        <f t="shared" si="39"/>
        <v>0</v>
      </c>
      <c r="J219" s="12">
        <f t="shared" si="39"/>
        <v>164.06</v>
      </c>
      <c r="K219" s="12">
        <f t="shared" si="39"/>
        <v>145.78</v>
      </c>
      <c r="L219" s="12">
        <f t="shared" si="39"/>
        <v>0</v>
      </c>
      <c r="M219" s="12">
        <f t="shared" si="39"/>
        <v>0</v>
      </c>
      <c r="N219" s="12">
        <f t="shared" si="39"/>
        <v>2.83</v>
      </c>
      <c r="O219" s="12">
        <f t="shared" si="39"/>
        <v>0</v>
      </c>
      <c r="P219" s="12">
        <f t="shared" si="39"/>
        <v>145.78</v>
      </c>
      <c r="Q219" s="12">
        <f t="shared" si="39"/>
        <v>0</v>
      </c>
      <c r="R219" s="12">
        <f t="shared" si="39"/>
        <v>145.78</v>
      </c>
      <c r="S219" s="12">
        <f t="shared" si="39"/>
        <v>145.78</v>
      </c>
      <c r="T219" s="12">
        <f t="shared" si="39"/>
        <v>248.35</v>
      </c>
      <c r="U219" s="12">
        <f t="shared" si="39"/>
        <v>65.36</v>
      </c>
      <c r="V219" s="12">
        <f t="shared" si="39"/>
        <v>146.74</v>
      </c>
      <c r="W219" s="12">
        <f t="shared" si="39"/>
        <v>227.99</v>
      </c>
      <c r="X219" s="12">
        <f t="shared" si="39"/>
        <v>311.97000000000003</v>
      </c>
      <c r="Y219" s="12">
        <f t="shared" si="39"/>
        <v>-443.52</v>
      </c>
      <c r="Z219" s="12">
        <f t="shared" si="39"/>
        <v>82.16</v>
      </c>
      <c r="AA219" s="12">
        <f t="shared" si="39"/>
        <v>82.16</v>
      </c>
      <c r="AB219" s="12">
        <f t="shared" si="39"/>
        <v>86.47</v>
      </c>
      <c r="AC219" s="12">
        <f t="shared" si="39"/>
        <v>86.47</v>
      </c>
      <c r="AD219" s="12">
        <f t="shared" si="39"/>
        <v>19.29</v>
      </c>
      <c r="AE219" s="12">
        <f t="shared" si="39"/>
        <v>86.669999999999987</v>
      </c>
      <c r="AF219" s="12">
        <f t="shared" si="39"/>
        <v>86.669999999999987</v>
      </c>
      <c r="AG219" s="12">
        <f t="shared" si="39"/>
        <v>86.669999999999987</v>
      </c>
      <c r="AH219" s="12">
        <f t="shared" si="39"/>
        <v>3829.5699999999997</v>
      </c>
    </row>
    <row r="220" spans="1:34" s="6" customFormat="1" ht="11.25" customHeight="1" x14ac:dyDescent="0.2">
      <c r="A220" s="11" t="s">
        <v>245</v>
      </c>
      <c r="B220" s="12">
        <f t="shared" ref="B220:AH220" si="40">SUM(B172,B176,B187,B191,B196,B201,B206,B210,B214,B219)</f>
        <v>3361.92</v>
      </c>
      <c r="C220" s="12">
        <f t="shared" si="40"/>
        <v>3170.21</v>
      </c>
      <c r="D220" s="12">
        <f t="shared" si="40"/>
        <v>2141.3200000000002</v>
      </c>
      <c r="E220" s="12">
        <f t="shared" si="40"/>
        <v>889.2</v>
      </c>
      <c r="F220" s="12">
        <f t="shared" si="40"/>
        <v>802.51999999999987</v>
      </c>
      <c r="G220" s="12">
        <f t="shared" si="40"/>
        <v>924.54</v>
      </c>
      <c r="H220" s="12">
        <f t="shared" si="40"/>
        <v>1087.17</v>
      </c>
      <c r="I220" s="12">
        <f t="shared" si="40"/>
        <v>313.36</v>
      </c>
      <c r="J220" s="12">
        <f t="shared" si="40"/>
        <v>726.69</v>
      </c>
      <c r="K220" s="12">
        <f t="shared" si="40"/>
        <v>-4655.0399999999991</v>
      </c>
      <c r="L220" s="12">
        <f t="shared" si="40"/>
        <v>680.04000000000008</v>
      </c>
      <c r="M220" s="12">
        <f t="shared" si="40"/>
        <v>789.73</v>
      </c>
      <c r="N220" s="12">
        <f t="shared" si="40"/>
        <v>614.68000000000018</v>
      </c>
      <c r="O220" s="12">
        <f t="shared" si="40"/>
        <v>725.08</v>
      </c>
      <c r="P220" s="12">
        <f t="shared" si="40"/>
        <v>853.34999999999991</v>
      </c>
      <c r="Q220" s="12">
        <f t="shared" si="40"/>
        <v>784.47</v>
      </c>
      <c r="R220" s="12">
        <f t="shared" si="40"/>
        <v>1053.18</v>
      </c>
      <c r="S220" s="12">
        <f t="shared" si="40"/>
        <v>847.47</v>
      </c>
      <c r="T220" s="12">
        <f t="shared" si="40"/>
        <v>1032.9100000000001</v>
      </c>
      <c r="U220" s="12">
        <f t="shared" si="40"/>
        <v>729.06000000000017</v>
      </c>
      <c r="V220" s="12">
        <f t="shared" si="40"/>
        <v>864.23000000000013</v>
      </c>
      <c r="W220" s="12">
        <f t="shared" si="40"/>
        <v>1478.6499999999999</v>
      </c>
      <c r="X220" s="12">
        <f t="shared" si="40"/>
        <v>1084.69</v>
      </c>
      <c r="Y220" s="12">
        <f t="shared" si="40"/>
        <v>753.66999999999985</v>
      </c>
      <c r="Z220" s="12">
        <f t="shared" si="40"/>
        <v>762.09</v>
      </c>
      <c r="AA220" s="12">
        <f t="shared" si="40"/>
        <v>1074.57</v>
      </c>
      <c r="AB220" s="12">
        <f t="shared" si="40"/>
        <v>1062.96</v>
      </c>
      <c r="AC220" s="12">
        <f t="shared" si="40"/>
        <v>1180.54</v>
      </c>
      <c r="AD220" s="12">
        <f t="shared" si="40"/>
        <v>1404.97</v>
      </c>
      <c r="AE220" s="12">
        <f t="shared" si="40"/>
        <v>982.25999999999988</v>
      </c>
      <c r="AF220" s="12">
        <f t="shared" si="40"/>
        <v>1134.96</v>
      </c>
      <c r="AG220" s="12">
        <f t="shared" si="40"/>
        <v>885.27</v>
      </c>
      <c r="AH220" s="12">
        <f t="shared" si="40"/>
        <v>29540.719999999998</v>
      </c>
    </row>
    <row r="221" spans="1:34" s="6" customFormat="1" ht="11.25" customHeight="1" x14ac:dyDescent="0.2">
      <c r="A221" s="8" t="s">
        <v>246</v>
      </c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</row>
    <row r="222" spans="1:34" s="6" customFormat="1" ht="11.25" customHeight="1" x14ac:dyDescent="0.2">
      <c r="A222" s="9" t="s">
        <v>247</v>
      </c>
      <c r="B222" s="10">
        <v>1296.3800000000001</v>
      </c>
      <c r="C222" s="10">
        <v>1279.1600000000001</v>
      </c>
      <c r="D222" s="10">
        <v>1306.08</v>
      </c>
      <c r="E222" s="10">
        <v>1281.29</v>
      </c>
      <c r="F222" s="10">
        <v>1282.04</v>
      </c>
      <c r="G222" s="10">
        <v>1229.6199999999999</v>
      </c>
      <c r="H222" s="10">
        <v>1223.3399999999999</v>
      </c>
      <c r="I222" s="10">
        <v>1726.19</v>
      </c>
      <c r="J222" s="10">
        <v>1681.76</v>
      </c>
      <c r="K222" s="10">
        <v>1753.46</v>
      </c>
      <c r="L222" s="10">
        <v>1607.2</v>
      </c>
      <c r="M222" s="10">
        <v>1748.69</v>
      </c>
      <c r="N222" s="10">
        <v>1501.73</v>
      </c>
      <c r="O222" s="10">
        <v>1514</v>
      </c>
      <c r="P222" s="10">
        <v>1526.51</v>
      </c>
      <c r="Q222" s="10">
        <v>1515.55</v>
      </c>
      <c r="R222" s="10">
        <v>1532.98</v>
      </c>
      <c r="S222" s="10">
        <v>1258.47</v>
      </c>
      <c r="T222" s="10">
        <v>1334.84</v>
      </c>
      <c r="U222" s="10">
        <v>1431.69</v>
      </c>
      <c r="V222" s="10">
        <v>1506.24</v>
      </c>
      <c r="W222" s="10">
        <v>1483.25</v>
      </c>
      <c r="X222" s="10">
        <v>1532.11</v>
      </c>
      <c r="Y222" s="10">
        <v>1497.34</v>
      </c>
      <c r="Z222" s="10">
        <v>1499.92</v>
      </c>
      <c r="AA222" s="10">
        <v>1497.53</v>
      </c>
      <c r="AB222" s="10">
        <v>1484.47</v>
      </c>
      <c r="AC222" s="10">
        <v>1499.59</v>
      </c>
      <c r="AD222" s="10">
        <v>1500.93</v>
      </c>
      <c r="AE222" s="10">
        <v>1345.96</v>
      </c>
      <c r="AF222" s="10">
        <v>1309.3699999999999</v>
      </c>
      <c r="AG222" s="10">
        <v>1396.76</v>
      </c>
      <c r="AH222" s="10">
        <f>SUM(B222:AG222)</f>
        <v>46584.44999999999</v>
      </c>
    </row>
    <row r="223" spans="1:34" s="6" customFormat="1" ht="11.25" customHeight="1" x14ac:dyDescent="0.2">
      <c r="A223" s="9" t="s">
        <v>248</v>
      </c>
      <c r="B223" s="10">
        <v>0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0</v>
      </c>
      <c r="Q223" s="10">
        <v>0</v>
      </c>
      <c r="R223" s="10">
        <v>0</v>
      </c>
      <c r="S223" s="10">
        <v>0</v>
      </c>
      <c r="T223" s="10">
        <v>0</v>
      </c>
      <c r="U223" s="10">
        <v>0</v>
      </c>
      <c r="V223" s="10">
        <v>0</v>
      </c>
      <c r="W223" s="10">
        <v>0</v>
      </c>
      <c r="X223" s="10">
        <v>0</v>
      </c>
      <c r="Y223" s="10">
        <v>0</v>
      </c>
      <c r="Z223" s="10">
        <v>0</v>
      </c>
      <c r="AA223" s="10">
        <v>65</v>
      </c>
      <c r="AB223" s="10">
        <v>32.69</v>
      </c>
      <c r="AC223" s="10">
        <v>32.54</v>
      </c>
      <c r="AD223" s="10">
        <v>32.49</v>
      </c>
      <c r="AE223" s="10">
        <v>32.49</v>
      </c>
      <c r="AF223" s="10">
        <v>32.49</v>
      </c>
      <c r="AG223" s="10">
        <v>32.49</v>
      </c>
      <c r="AH223" s="10">
        <f>SUM(B223:AG223)</f>
        <v>260.19</v>
      </c>
    </row>
    <row r="224" spans="1:34" s="6" customFormat="1" ht="11.25" customHeight="1" x14ac:dyDescent="0.2">
      <c r="A224" s="11" t="s">
        <v>249</v>
      </c>
      <c r="B224" s="12">
        <f t="shared" ref="B224:AH224" si="41">SUM(B222:B223)</f>
        <v>1296.3800000000001</v>
      </c>
      <c r="C224" s="12">
        <f t="shared" si="41"/>
        <v>1279.1600000000001</v>
      </c>
      <c r="D224" s="12">
        <f t="shared" si="41"/>
        <v>1306.08</v>
      </c>
      <c r="E224" s="12">
        <f t="shared" si="41"/>
        <v>1281.29</v>
      </c>
      <c r="F224" s="12">
        <f t="shared" si="41"/>
        <v>1282.04</v>
      </c>
      <c r="G224" s="12">
        <f t="shared" si="41"/>
        <v>1229.6199999999999</v>
      </c>
      <c r="H224" s="12">
        <f t="shared" si="41"/>
        <v>1223.3399999999999</v>
      </c>
      <c r="I224" s="12">
        <f t="shared" si="41"/>
        <v>1726.19</v>
      </c>
      <c r="J224" s="12">
        <f t="shared" si="41"/>
        <v>1681.76</v>
      </c>
      <c r="K224" s="12">
        <f t="shared" si="41"/>
        <v>1753.46</v>
      </c>
      <c r="L224" s="12">
        <f t="shared" si="41"/>
        <v>1607.2</v>
      </c>
      <c r="M224" s="12">
        <f t="shared" si="41"/>
        <v>1748.69</v>
      </c>
      <c r="N224" s="12">
        <f t="shared" si="41"/>
        <v>1501.73</v>
      </c>
      <c r="O224" s="12">
        <f t="shared" si="41"/>
        <v>1514</v>
      </c>
      <c r="P224" s="12">
        <f t="shared" si="41"/>
        <v>1526.51</v>
      </c>
      <c r="Q224" s="12">
        <f t="shared" si="41"/>
        <v>1515.55</v>
      </c>
      <c r="R224" s="12">
        <f t="shared" si="41"/>
        <v>1532.98</v>
      </c>
      <c r="S224" s="12">
        <f t="shared" si="41"/>
        <v>1258.47</v>
      </c>
      <c r="T224" s="12">
        <f t="shared" si="41"/>
        <v>1334.84</v>
      </c>
      <c r="U224" s="12">
        <f t="shared" si="41"/>
        <v>1431.69</v>
      </c>
      <c r="V224" s="12">
        <f t="shared" si="41"/>
        <v>1506.24</v>
      </c>
      <c r="W224" s="12">
        <f t="shared" si="41"/>
        <v>1483.25</v>
      </c>
      <c r="X224" s="12">
        <f t="shared" si="41"/>
        <v>1532.11</v>
      </c>
      <c r="Y224" s="12">
        <f t="shared" si="41"/>
        <v>1497.34</v>
      </c>
      <c r="Z224" s="12">
        <f t="shared" si="41"/>
        <v>1499.92</v>
      </c>
      <c r="AA224" s="12">
        <f t="shared" si="41"/>
        <v>1562.53</v>
      </c>
      <c r="AB224" s="12">
        <f t="shared" si="41"/>
        <v>1517.16</v>
      </c>
      <c r="AC224" s="12">
        <f t="shared" si="41"/>
        <v>1532.1299999999999</v>
      </c>
      <c r="AD224" s="12">
        <f t="shared" si="41"/>
        <v>1533.42</v>
      </c>
      <c r="AE224" s="12">
        <f t="shared" si="41"/>
        <v>1378.45</v>
      </c>
      <c r="AF224" s="12">
        <f t="shared" si="41"/>
        <v>1341.86</v>
      </c>
      <c r="AG224" s="12">
        <f t="shared" si="41"/>
        <v>1429.25</v>
      </c>
      <c r="AH224" s="12">
        <f t="shared" si="41"/>
        <v>46844.639999999992</v>
      </c>
    </row>
    <row r="225" spans="1:34" s="6" customFormat="1" ht="11.25" customHeight="1" x14ac:dyDescent="0.2">
      <c r="A225" s="8" t="s">
        <v>250</v>
      </c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</row>
    <row r="226" spans="1:34" s="6" customFormat="1" ht="11.25" customHeight="1" x14ac:dyDescent="0.2">
      <c r="A226" s="9" t="s">
        <v>251</v>
      </c>
      <c r="B226" s="10">
        <v>0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3.26</v>
      </c>
      <c r="L226" s="10">
        <v>0</v>
      </c>
      <c r="M226" s="10">
        <v>0</v>
      </c>
      <c r="N226" s="10">
        <v>0</v>
      </c>
      <c r="O226" s="10">
        <v>0</v>
      </c>
      <c r="P226" s="10">
        <v>0</v>
      </c>
      <c r="Q226" s="10">
        <v>0</v>
      </c>
      <c r="R226" s="10">
        <v>0</v>
      </c>
      <c r="S226" s="10">
        <v>0</v>
      </c>
      <c r="T226" s="10">
        <v>0</v>
      </c>
      <c r="U226" s="10">
        <v>0</v>
      </c>
      <c r="V226" s="10">
        <v>0</v>
      </c>
      <c r="W226" s="10">
        <v>31.5</v>
      </c>
      <c r="X226" s="10">
        <v>0</v>
      </c>
      <c r="Y226" s="10">
        <v>0</v>
      </c>
      <c r="Z226" s="10">
        <v>0</v>
      </c>
      <c r="AA226" s="10">
        <v>0</v>
      </c>
      <c r="AB226" s="10">
        <v>0</v>
      </c>
      <c r="AC226" s="10">
        <v>0</v>
      </c>
      <c r="AD226" s="10">
        <v>6.76</v>
      </c>
      <c r="AE226" s="10">
        <v>0</v>
      </c>
      <c r="AF226" s="10">
        <v>0.82</v>
      </c>
      <c r="AG226" s="10">
        <v>0</v>
      </c>
      <c r="AH226" s="10">
        <f t="shared" ref="AH226:AH248" si="42">SUM(B226:AG226)</f>
        <v>42.339999999999996</v>
      </c>
    </row>
    <row r="227" spans="1:34" s="6" customFormat="1" ht="11.25" customHeight="1" x14ac:dyDescent="0.2">
      <c r="A227" s="9" t="s">
        <v>252</v>
      </c>
      <c r="B227" s="10">
        <v>0</v>
      </c>
      <c r="C227" s="10">
        <v>0</v>
      </c>
      <c r="D227" s="10">
        <v>6.27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8.08</v>
      </c>
      <c r="K227" s="10">
        <v>0</v>
      </c>
      <c r="L227" s="10">
        <v>5.44</v>
      </c>
      <c r="M227" s="10">
        <v>0</v>
      </c>
      <c r="N227" s="10">
        <v>0</v>
      </c>
      <c r="O227" s="10">
        <v>0</v>
      </c>
      <c r="P227" s="10">
        <v>0</v>
      </c>
      <c r="Q227" s="10">
        <v>7.91</v>
      </c>
      <c r="R227" s="10">
        <v>0</v>
      </c>
      <c r="S227" s="10">
        <v>0</v>
      </c>
      <c r="T227" s="10">
        <v>0</v>
      </c>
      <c r="U227" s="10">
        <v>0</v>
      </c>
      <c r="V227" s="10">
        <v>0</v>
      </c>
      <c r="W227" s="10">
        <v>0</v>
      </c>
      <c r="X227" s="10">
        <v>6.21</v>
      </c>
      <c r="Y227" s="10">
        <v>0</v>
      </c>
      <c r="Z227" s="10">
        <v>0</v>
      </c>
      <c r="AA227" s="10">
        <v>0</v>
      </c>
      <c r="AB227" s="10">
        <v>0</v>
      </c>
      <c r="AC227" s="10">
        <v>23.6</v>
      </c>
      <c r="AD227" s="10">
        <v>0</v>
      </c>
      <c r="AE227" s="10">
        <v>0</v>
      </c>
      <c r="AF227" s="10">
        <v>0</v>
      </c>
      <c r="AG227" s="10">
        <v>0</v>
      </c>
      <c r="AH227" s="10">
        <f t="shared" si="42"/>
        <v>57.51</v>
      </c>
    </row>
    <row r="228" spans="1:34" s="6" customFormat="1" ht="11.25" customHeight="1" x14ac:dyDescent="0.2">
      <c r="A228" s="9" t="s">
        <v>253</v>
      </c>
      <c r="B228" s="10">
        <v>0</v>
      </c>
      <c r="C228" s="10">
        <v>0</v>
      </c>
      <c r="D228" s="10">
        <v>29.85</v>
      </c>
      <c r="E228" s="10">
        <v>9.91</v>
      </c>
      <c r="F228" s="10">
        <v>0</v>
      </c>
      <c r="G228" s="10">
        <v>10.27</v>
      </c>
      <c r="H228" s="10">
        <v>10.52</v>
      </c>
      <c r="I228" s="10">
        <v>10.16</v>
      </c>
      <c r="J228" s="10">
        <v>10.039999999999999</v>
      </c>
      <c r="K228" s="10">
        <v>5.14</v>
      </c>
      <c r="L228" s="10">
        <v>5.32</v>
      </c>
      <c r="M228" s="10">
        <v>0</v>
      </c>
      <c r="N228" s="10">
        <v>0</v>
      </c>
      <c r="O228" s="10">
        <v>5.14</v>
      </c>
      <c r="P228" s="10">
        <v>5.14</v>
      </c>
      <c r="Q228" s="10">
        <v>0.62</v>
      </c>
      <c r="R228" s="10">
        <v>5.38</v>
      </c>
      <c r="S228" s="10">
        <v>5.32</v>
      </c>
      <c r="T228" s="10">
        <v>0</v>
      </c>
      <c r="U228" s="10">
        <v>4.4400000000000004</v>
      </c>
      <c r="V228" s="10">
        <v>4.38</v>
      </c>
      <c r="W228" s="10">
        <v>0</v>
      </c>
      <c r="X228" s="10">
        <v>0</v>
      </c>
      <c r="Y228" s="10">
        <v>0</v>
      </c>
      <c r="Z228" s="10">
        <v>0.08</v>
      </c>
      <c r="AA228" s="10">
        <v>0.35</v>
      </c>
      <c r="AB228" s="10">
        <v>7.0000000000000007E-2</v>
      </c>
      <c r="AC228" s="10">
        <v>0</v>
      </c>
      <c r="AD228" s="10">
        <v>0</v>
      </c>
      <c r="AE228" s="10">
        <v>0</v>
      </c>
      <c r="AF228" s="10">
        <v>0</v>
      </c>
      <c r="AG228" s="10">
        <v>0</v>
      </c>
      <c r="AH228" s="10">
        <f t="shared" si="42"/>
        <v>122.12999999999998</v>
      </c>
    </row>
    <row r="229" spans="1:34" s="6" customFormat="1" ht="11.25" customHeight="1" x14ac:dyDescent="0.2">
      <c r="A229" s="9" t="s">
        <v>254</v>
      </c>
      <c r="B229" s="10">
        <v>0</v>
      </c>
      <c r="C229" s="10">
        <v>0</v>
      </c>
      <c r="D229" s="10">
        <v>36.520000000000003</v>
      </c>
      <c r="E229" s="10">
        <v>5.19</v>
      </c>
      <c r="F229" s="10">
        <v>12.82</v>
      </c>
      <c r="G229" s="10">
        <v>13.95</v>
      </c>
      <c r="H229" s="10">
        <v>14.13</v>
      </c>
      <c r="I229" s="10">
        <v>13.82</v>
      </c>
      <c r="J229" s="10">
        <v>4.71</v>
      </c>
      <c r="K229" s="10">
        <v>0</v>
      </c>
      <c r="L229" s="10">
        <v>7.07</v>
      </c>
      <c r="M229" s="10">
        <v>0</v>
      </c>
      <c r="N229" s="10">
        <v>4.71</v>
      </c>
      <c r="O229" s="10">
        <v>6.58</v>
      </c>
      <c r="P229" s="10">
        <v>4.24</v>
      </c>
      <c r="Q229" s="10">
        <v>4.7699999999999996</v>
      </c>
      <c r="R229" s="10">
        <v>7.64</v>
      </c>
      <c r="S229" s="10">
        <v>9.4</v>
      </c>
      <c r="T229" s="10">
        <v>3.52</v>
      </c>
      <c r="U229" s="10">
        <v>8.76</v>
      </c>
      <c r="V229" s="10">
        <v>7.61</v>
      </c>
      <c r="W229" s="10">
        <v>9.3800000000000008</v>
      </c>
      <c r="X229" s="10">
        <v>14.08</v>
      </c>
      <c r="Y229" s="10">
        <v>8.6</v>
      </c>
      <c r="Z229" s="10">
        <v>9.98</v>
      </c>
      <c r="AA229" s="10">
        <v>0</v>
      </c>
      <c r="AB229" s="10">
        <v>7.92</v>
      </c>
      <c r="AC229" s="10">
        <v>26.88</v>
      </c>
      <c r="AD229" s="10">
        <v>17.350000000000001</v>
      </c>
      <c r="AE229" s="10">
        <v>13.75</v>
      </c>
      <c r="AF229" s="10">
        <v>15.71</v>
      </c>
      <c r="AG229" s="10">
        <v>13.23</v>
      </c>
      <c r="AH229" s="10">
        <f t="shared" si="42"/>
        <v>302.32</v>
      </c>
    </row>
    <row r="230" spans="1:34" s="6" customFormat="1" ht="11.25" customHeight="1" x14ac:dyDescent="0.2">
      <c r="A230" s="9" t="s">
        <v>255</v>
      </c>
      <c r="B230" s="10">
        <v>0</v>
      </c>
      <c r="C230" s="10">
        <v>0</v>
      </c>
      <c r="D230" s="10">
        <v>150.03</v>
      </c>
      <c r="E230" s="10">
        <v>25.31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11.57</v>
      </c>
      <c r="L230" s="10">
        <v>0</v>
      </c>
      <c r="M230" s="10">
        <v>0</v>
      </c>
      <c r="N230" s="10">
        <v>1.55</v>
      </c>
      <c r="O230" s="10">
        <v>0</v>
      </c>
      <c r="P230" s="10">
        <v>0</v>
      </c>
      <c r="Q230" s="10">
        <v>0</v>
      </c>
      <c r="R230" s="10">
        <v>0</v>
      </c>
      <c r="S230" s="10">
        <v>0</v>
      </c>
      <c r="T230" s="10">
        <v>0</v>
      </c>
      <c r="U230" s="10">
        <v>0</v>
      </c>
      <c r="V230" s="10">
        <v>1.78</v>
      </c>
      <c r="W230" s="10">
        <v>15.33</v>
      </c>
      <c r="X230" s="10">
        <v>23.69</v>
      </c>
      <c r="Y230" s="10">
        <v>0</v>
      </c>
      <c r="Z230" s="10">
        <v>3.6</v>
      </c>
      <c r="AA230" s="10">
        <v>15</v>
      </c>
      <c r="AB230" s="10">
        <v>5.49</v>
      </c>
      <c r="AC230" s="10">
        <v>4.3099999999999996</v>
      </c>
      <c r="AD230" s="10">
        <v>0</v>
      </c>
      <c r="AE230" s="10">
        <v>0</v>
      </c>
      <c r="AF230" s="10">
        <v>0</v>
      </c>
      <c r="AG230" s="10">
        <v>0</v>
      </c>
      <c r="AH230" s="10">
        <f t="shared" si="42"/>
        <v>257.66000000000003</v>
      </c>
    </row>
    <row r="231" spans="1:34" s="6" customFormat="1" ht="11.25" customHeight="1" x14ac:dyDescent="0.2">
      <c r="A231" s="9" t="s">
        <v>256</v>
      </c>
      <c r="B231" s="10">
        <v>0</v>
      </c>
      <c r="C231" s="10">
        <v>0</v>
      </c>
      <c r="D231" s="10">
        <v>37.5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>
        <v>13.93</v>
      </c>
      <c r="Q231" s="10">
        <v>0</v>
      </c>
      <c r="R231" s="10">
        <v>0</v>
      </c>
      <c r="S231" s="10">
        <v>0</v>
      </c>
      <c r="T231" s="10">
        <v>0</v>
      </c>
      <c r="U231" s="10">
        <v>0</v>
      </c>
      <c r="V231" s="10">
        <v>0</v>
      </c>
      <c r="W231" s="10">
        <v>2.39</v>
      </c>
      <c r="X231" s="10">
        <v>1.89</v>
      </c>
      <c r="Y231" s="10">
        <v>0</v>
      </c>
      <c r="Z231" s="10">
        <v>0</v>
      </c>
      <c r="AA231" s="10">
        <v>7.73</v>
      </c>
      <c r="AB231" s="10">
        <v>0</v>
      </c>
      <c r="AC231" s="10">
        <v>0</v>
      </c>
      <c r="AD231" s="10">
        <v>0</v>
      </c>
      <c r="AE231" s="10">
        <v>0</v>
      </c>
      <c r="AF231" s="10">
        <v>0</v>
      </c>
      <c r="AG231" s="10">
        <v>0</v>
      </c>
      <c r="AH231" s="10">
        <f t="shared" si="42"/>
        <v>63.44</v>
      </c>
    </row>
    <row r="232" spans="1:34" s="6" customFormat="1" ht="11.25" customHeight="1" x14ac:dyDescent="0.2">
      <c r="A232" s="9" t="s">
        <v>257</v>
      </c>
      <c r="B232" s="10">
        <v>0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4.97</v>
      </c>
      <c r="L232" s="10">
        <v>2.67</v>
      </c>
      <c r="M232" s="10">
        <v>0.39</v>
      </c>
      <c r="N232" s="10">
        <v>0</v>
      </c>
      <c r="O232" s="10">
        <v>0</v>
      </c>
      <c r="P232" s="10">
        <v>7.18</v>
      </c>
      <c r="Q232" s="10">
        <v>0.33</v>
      </c>
      <c r="R232" s="10">
        <v>0</v>
      </c>
      <c r="S232" s="10">
        <v>1.65</v>
      </c>
      <c r="T232" s="10">
        <v>0</v>
      </c>
      <c r="U232" s="10">
        <v>3.96</v>
      </c>
      <c r="V232" s="10">
        <v>3.18</v>
      </c>
      <c r="W232" s="10">
        <v>-0.33</v>
      </c>
      <c r="X232" s="10">
        <v>11.8</v>
      </c>
      <c r="Y232" s="10">
        <v>0</v>
      </c>
      <c r="Z232" s="10">
        <v>2.4300000000000002</v>
      </c>
      <c r="AA232" s="10">
        <v>0</v>
      </c>
      <c r="AB232" s="10">
        <v>0</v>
      </c>
      <c r="AC232" s="10">
        <v>0</v>
      </c>
      <c r="AD232" s="10">
        <v>0</v>
      </c>
      <c r="AE232" s="10">
        <v>0</v>
      </c>
      <c r="AF232" s="10">
        <v>0</v>
      </c>
      <c r="AG232" s="10">
        <v>0</v>
      </c>
      <c r="AH232" s="10">
        <f t="shared" si="42"/>
        <v>38.229999999999997</v>
      </c>
    </row>
    <row r="233" spans="1:34" s="6" customFormat="1" ht="11.25" customHeight="1" x14ac:dyDescent="0.2">
      <c r="A233" s="9" t="s">
        <v>258</v>
      </c>
      <c r="B233" s="10">
        <v>0</v>
      </c>
      <c r="C233" s="10">
        <v>0</v>
      </c>
      <c r="D233" s="10">
        <v>0</v>
      </c>
      <c r="E233" s="10">
        <v>0.38</v>
      </c>
      <c r="F233" s="10">
        <v>0</v>
      </c>
      <c r="G233" s="10">
        <v>0.37</v>
      </c>
      <c r="H233" s="10">
        <v>9.27</v>
      </c>
      <c r="I233" s="10">
        <v>0</v>
      </c>
      <c r="J233" s="10">
        <v>0.46</v>
      </c>
      <c r="K233" s="10">
        <v>0</v>
      </c>
      <c r="L233" s="10">
        <v>0.19</v>
      </c>
      <c r="M233" s="10">
        <v>0</v>
      </c>
      <c r="N233" s="10">
        <v>16.989999999999998</v>
      </c>
      <c r="O233" s="10">
        <v>0</v>
      </c>
      <c r="P233" s="10">
        <v>0.2</v>
      </c>
      <c r="Q233" s="10">
        <v>0</v>
      </c>
      <c r="R233" s="10">
        <v>11.52</v>
      </c>
      <c r="S233" s="10">
        <v>0</v>
      </c>
      <c r="T233" s="10">
        <v>7.02</v>
      </c>
      <c r="U233" s="10">
        <v>0</v>
      </c>
      <c r="V233" s="10">
        <v>3.52</v>
      </c>
      <c r="W233" s="10">
        <v>0</v>
      </c>
      <c r="X233" s="10">
        <v>7.16</v>
      </c>
      <c r="Y233" s="10">
        <v>3.4</v>
      </c>
      <c r="Z233" s="10">
        <v>6.77</v>
      </c>
      <c r="AA233" s="10">
        <v>3.39</v>
      </c>
      <c r="AB233" s="10">
        <v>8.36</v>
      </c>
      <c r="AC233" s="10">
        <v>-1.53</v>
      </c>
      <c r="AD233" s="10">
        <v>6.81</v>
      </c>
      <c r="AE233" s="10">
        <v>0</v>
      </c>
      <c r="AF233" s="10">
        <v>0</v>
      </c>
      <c r="AG233" s="10">
        <v>0</v>
      </c>
      <c r="AH233" s="10">
        <f t="shared" si="42"/>
        <v>84.28</v>
      </c>
    </row>
    <row r="234" spans="1:34" s="6" customFormat="1" ht="11.25" customHeight="1" x14ac:dyDescent="0.2">
      <c r="A234" s="9" t="s">
        <v>259</v>
      </c>
      <c r="B234" s="10">
        <v>0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1.6</v>
      </c>
      <c r="K234" s="10">
        <v>0</v>
      </c>
      <c r="L234" s="10">
        <v>0</v>
      </c>
      <c r="M234" s="10">
        <v>0.86</v>
      </c>
      <c r="N234" s="10">
        <v>0</v>
      </c>
      <c r="O234" s="10">
        <v>0</v>
      </c>
      <c r="P234" s="10">
        <v>0</v>
      </c>
      <c r="Q234" s="10">
        <v>8.44</v>
      </c>
      <c r="R234" s="10">
        <v>0</v>
      </c>
      <c r="S234" s="10">
        <v>0</v>
      </c>
      <c r="T234" s="10">
        <v>0</v>
      </c>
      <c r="U234" s="10">
        <v>0</v>
      </c>
      <c r="V234" s="10">
        <v>0</v>
      </c>
      <c r="W234" s="10">
        <v>0</v>
      </c>
      <c r="X234" s="10">
        <v>0</v>
      </c>
      <c r="Y234" s="10">
        <v>0</v>
      </c>
      <c r="Z234" s="10">
        <v>0</v>
      </c>
      <c r="AA234" s="10">
        <v>0</v>
      </c>
      <c r="AB234" s="10">
        <v>0</v>
      </c>
      <c r="AC234" s="10">
        <v>0</v>
      </c>
      <c r="AD234" s="10">
        <v>0</v>
      </c>
      <c r="AE234" s="10">
        <v>0</v>
      </c>
      <c r="AF234" s="10">
        <v>0</v>
      </c>
      <c r="AG234" s="10">
        <v>0</v>
      </c>
      <c r="AH234" s="10">
        <f t="shared" si="42"/>
        <v>10.899999999999999</v>
      </c>
    </row>
    <row r="235" spans="1:34" s="6" customFormat="1" ht="11.25" customHeight="1" x14ac:dyDescent="0.2">
      <c r="A235" s="9" t="s">
        <v>260</v>
      </c>
      <c r="B235" s="10">
        <v>0</v>
      </c>
      <c r="C235" s="10">
        <v>0</v>
      </c>
      <c r="D235" s="10">
        <v>6.08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v>43.43</v>
      </c>
      <c r="M235" s="10">
        <v>2.52</v>
      </c>
      <c r="N235" s="10">
        <v>0</v>
      </c>
      <c r="O235" s="10">
        <v>0</v>
      </c>
      <c r="P235" s="10">
        <v>0</v>
      </c>
      <c r="Q235" s="10">
        <v>21.96</v>
      </c>
      <c r="R235" s="10">
        <v>0</v>
      </c>
      <c r="S235" s="10">
        <v>0</v>
      </c>
      <c r="T235" s="10">
        <v>0</v>
      </c>
      <c r="U235" s="10">
        <v>0</v>
      </c>
      <c r="V235" s="10">
        <v>0</v>
      </c>
      <c r="W235" s="10">
        <v>17.32</v>
      </c>
      <c r="X235" s="10">
        <v>0</v>
      </c>
      <c r="Y235" s="10">
        <v>29.65</v>
      </c>
      <c r="Z235" s="10">
        <v>1.44</v>
      </c>
      <c r="AA235" s="10">
        <v>0</v>
      </c>
      <c r="AB235" s="10">
        <v>40.630000000000003</v>
      </c>
      <c r="AC235" s="10">
        <v>1.59</v>
      </c>
      <c r="AD235" s="10">
        <v>18</v>
      </c>
      <c r="AE235" s="10">
        <v>13.98</v>
      </c>
      <c r="AF235" s="10">
        <v>0.7</v>
      </c>
      <c r="AG235" s="10">
        <v>0</v>
      </c>
      <c r="AH235" s="10">
        <f t="shared" si="42"/>
        <v>197.29999999999998</v>
      </c>
    </row>
    <row r="236" spans="1:34" s="6" customFormat="1" ht="11.25" customHeight="1" x14ac:dyDescent="0.2">
      <c r="A236" s="9" t="s">
        <v>261</v>
      </c>
      <c r="B236" s="10">
        <v>0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0</v>
      </c>
      <c r="Q236" s="10">
        <v>0</v>
      </c>
      <c r="R236" s="10">
        <v>0</v>
      </c>
      <c r="S236" s="10">
        <v>0</v>
      </c>
      <c r="T236" s="10">
        <v>0</v>
      </c>
      <c r="U236" s="10">
        <v>0</v>
      </c>
      <c r="V236" s="10">
        <v>0</v>
      </c>
      <c r="W236" s="10">
        <v>0</v>
      </c>
      <c r="X236" s="10">
        <v>0</v>
      </c>
      <c r="Y236" s="10">
        <v>0</v>
      </c>
      <c r="Z236" s="10">
        <v>2.08</v>
      </c>
      <c r="AA236" s="10">
        <v>0</v>
      </c>
      <c r="AB236" s="10">
        <v>0</v>
      </c>
      <c r="AC236" s="10">
        <v>0</v>
      </c>
      <c r="AD236" s="10">
        <v>0</v>
      </c>
      <c r="AE236" s="10">
        <v>0</v>
      </c>
      <c r="AF236" s="10">
        <v>0</v>
      </c>
      <c r="AG236" s="10">
        <v>0</v>
      </c>
      <c r="AH236" s="10">
        <f t="shared" si="42"/>
        <v>2.08</v>
      </c>
    </row>
    <row r="237" spans="1:34" s="6" customFormat="1" ht="11.25" customHeight="1" x14ac:dyDescent="0.2">
      <c r="A237" s="9" t="s">
        <v>262</v>
      </c>
      <c r="B237" s="10">
        <v>0</v>
      </c>
      <c r="C237" s="10">
        <v>0</v>
      </c>
      <c r="D237" s="10">
        <v>22.07</v>
      </c>
      <c r="E237" s="10">
        <v>40.299999999999997</v>
      </c>
      <c r="F237" s="10">
        <v>7.4</v>
      </c>
      <c r="G237" s="10">
        <v>2.66</v>
      </c>
      <c r="H237" s="10">
        <v>8.75</v>
      </c>
      <c r="I237" s="10">
        <v>3.69</v>
      </c>
      <c r="J237" s="10">
        <v>8.1999999999999993</v>
      </c>
      <c r="K237" s="10">
        <v>4.01</v>
      </c>
      <c r="L237" s="10">
        <v>7.15</v>
      </c>
      <c r="M237" s="10">
        <v>8.81</v>
      </c>
      <c r="N237" s="10">
        <v>4.6100000000000003</v>
      </c>
      <c r="O237" s="10">
        <v>3.69</v>
      </c>
      <c r="P237" s="10">
        <v>3.86</v>
      </c>
      <c r="Q237" s="10">
        <v>6.4</v>
      </c>
      <c r="R237" s="10">
        <v>4.1399999999999997</v>
      </c>
      <c r="S237" s="10">
        <v>5.81</v>
      </c>
      <c r="T237" s="10">
        <v>5.58</v>
      </c>
      <c r="U237" s="10">
        <v>0.91</v>
      </c>
      <c r="V237" s="10">
        <v>14.57</v>
      </c>
      <c r="W237" s="10">
        <v>-3.14</v>
      </c>
      <c r="X237" s="10">
        <v>7.23</v>
      </c>
      <c r="Y237" s="10">
        <v>9.31</v>
      </c>
      <c r="Z237" s="10">
        <v>0.93</v>
      </c>
      <c r="AA237" s="10">
        <v>0</v>
      </c>
      <c r="AB237" s="10">
        <v>0</v>
      </c>
      <c r="AC237" s="10">
        <v>0</v>
      </c>
      <c r="AD237" s="10">
        <v>0</v>
      </c>
      <c r="AE237" s="10">
        <v>0</v>
      </c>
      <c r="AF237" s="10">
        <v>36.51</v>
      </c>
      <c r="AG237" s="10">
        <v>0.02</v>
      </c>
      <c r="AH237" s="10">
        <f t="shared" si="42"/>
        <v>213.47</v>
      </c>
    </row>
    <row r="238" spans="1:34" s="6" customFormat="1" ht="11.25" customHeight="1" x14ac:dyDescent="0.2">
      <c r="A238" s="9" t="s">
        <v>263</v>
      </c>
      <c r="B238" s="10">
        <v>0</v>
      </c>
      <c r="C238" s="10">
        <v>0</v>
      </c>
      <c r="D238" s="10">
        <v>11.43</v>
      </c>
      <c r="E238" s="10">
        <v>1.99</v>
      </c>
      <c r="F238" s="10">
        <v>6.92</v>
      </c>
      <c r="G238" s="10">
        <v>1.98</v>
      </c>
      <c r="H238" s="10">
        <v>1.98</v>
      </c>
      <c r="I238" s="10">
        <v>6.91</v>
      </c>
      <c r="J238" s="10">
        <v>1.97</v>
      </c>
      <c r="K238" s="10">
        <v>1.97</v>
      </c>
      <c r="L238" s="10">
        <v>6.91</v>
      </c>
      <c r="M238" s="10">
        <v>1.97</v>
      </c>
      <c r="N238" s="10">
        <v>1.97</v>
      </c>
      <c r="O238" s="10">
        <v>12.17</v>
      </c>
      <c r="P238" s="10">
        <v>1.97</v>
      </c>
      <c r="Q238" s="10">
        <v>1.97</v>
      </c>
      <c r="R238" s="10">
        <v>6.78</v>
      </c>
      <c r="S238" s="10">
        <v>0</v>
      </c>
      <c r="T238" s="10">
        <v>0</v>
      </c>
      <c r="U238" s="10">
        <v>0</v>
      </c>
      <c r="V238" s="10">
        <v>0</v>
      </c>
      <c r="W238" s="10">
        <v>0</v>
      </c>
      <c r="X238" s="10">
        <v>0</v>
      </c>
      <c r="Y238" s="10">
        <v>0</v>
      </c>
      <c r="Z238" s="10">
        <v>0</v>
      </c>
      <c r="AA238" s="10">
        <v>0</v>
      </c>
      <c r="AB238" s="10">
        <v>0</v>
      </c>
      <c r="AC238" s="10">
        <v>0</v>
      </c>
      <c r="AD238" s="10">
        <v>0</v>
      </c>
      <c r="AE238" s="10">
        <v>0</v>
      </c>
      <c r="AF238" s="10">
        <v>0</v>
      </c>
      <c r="AG238" s="10">
        <v>0</v>
      </c>
      <c r="AH238" s="10">
        <f t="shared" si="42"/>
        <v>68.89</v>
      </c>
    </row>
    <row r="239" spans="1:34" s="6" customFormat="1" ht="11.25" customHeight="1" x14ac:dyDescent="0.2">
      <c r="A239" s="9" t="s">
        <v>264</v>
      </c>
      <c r="B239" s="10">
        <v>0</v>
      </c>
      <c r="C239" s="10">
        <v>0</v>
      </c>
      <c r="D239" s="10">
        <v>14.88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4.24</v>
      </c>
      <c r="P239" s="10">
        <v>0</v>
      </c>
      <c r="Q239" s="10">
        <v>0</v>
      </c>
      <c r="R239" s="10">
        <v>6.81</v>
      </c>
      <c r="S239" s="10">
        <v>0</v>
      </c>
      <c r="T239" s="10">
        <v>0</v>
      </c>
      <c r="U239" s="10">
        <v>0</v>
      </c>
      <c r="V239" s="10">
        <v>0</v>
      </c>
      <c r="W239" s="10">
        <v>0</v>
      </c>
      <c r="X239" s="10">
        <v>0</v>
      </c>
      <c r="Y239" s="10">
        <v>1.02</v>
      </c>
      <c r="Z239" s="10">
        <v>4.1399999999999997</v>
      </c>
      <c r="AA239" s="10">
        <v>7.23</v>
      </c>
      <c r="AB239" s="10">
        <v>4.68</v>
      </c>
      <c r="AC239" s="10">
        <v>0.77</v>
      </c>
      <c r="AD239" s="10">
        <v>0</v>
      </c>
      <c r="AE239" s="10">
        <v>0</v>
      </c>
      <c r="AF239" s="10">
        <v>0</v>
      </c>
      <c r="AG239" s="10">
        <v>0</v>
      </c>
      <c r="AH239" s="10">
        <f t="shared" si="42"/>
        <v>43.77</v>
      </c>
    </row>
    <row r="240" spans="1:34" s="6" customFormat="1" ht="11.25" customHeight="1" x14ac:dyDescent="0.2">
      <c r="A240" s="9" t="s">
        <v>265</v>
      </c>
      <c r="B240" s="10">
        <v>0</v>
      </c>
      <c r="C240" s="10">
        <v>0</v>
      </c>
      <c r="D240" s="10">
        <v>0</v>
      </c>
      <c r="E240" s="10">
        <v>0</v>
      </c>
      <c r="F240" s="10">
        <v>0</v>
      </c>
      <c r="G240" s="10">
        <v>21.09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0</v>
      </c>
      <c r="Q240" s="10">
        <v>0</v>
      </c>
      <c r="R240" s="10">
        <v>0</v>
      </c>
      <c r="S240" s="10">
        <v>0</v>
      </c>
      <c r="T240" s="10">
        <v>21.83</v>
      </c>
      <c r="U240" s="10">
        <v>4.6900000000000004</v>
      </c>
      <c r="V240" s="10">
        <v>0</v>
      </c>
      <c r="W240" s="10">
        <v>0</v>
      </c>
      <c r="X240" s="10">
        <v>0</v>
      </c>
      <c r="Y240" s="10">
        <v>0</v>
      </c>
      <c r="Z240" s="10">
        <v>0</v>
      </c>
      <c r="AA240" s="10">
        <v>0</v>
      </c>
      <c r="AB240" s="10">
        <v>0</v>
      </c>
      <c r="AC240" s="10">
        <v>0</v>
      </c>
      <c r="AD240" s="10">
        <v>0</v>
      </c>
      <c r="AE240" s="10">
        <v>0</v>
      </c>
      <c r="AF240" s="10">
        <v>0</v>
      </c>
      <c r="AG240" s="10">
        <v>0</v>
      </c>
      <c r="AH240" s="10">
        <f t="shared" si="42"/>
        <v>47.61</v>
      </c>
    </row>
    <row r="241" spans="1:34" s="6" customFormat="1" ht="11.25" customHeight="1" x14ac:dyDescent="0.2">
      <c r="A241" s="9" t="s">
        <v>266</v>
      </c>
      <c r="B241" s="10">
        <v>0</v>
      </c>
      <c r="C241" s="10">
        <v>0</v>
      </c>
      <c r="D241" s="10">
        <v>0</v>
      </c>
      <c r="E241" s="10">
        <v>0</v>
      </c>
      <c r="F241" s="10">
        <v>14.7</v>
      </c>
      <c r="G241" s="10">
        <v>16.41</v>
      </c>
      <c r="H241" s="10">
        <v>3.48</v>
      </c>
      <c r="I241" s="10">
        <v>0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8.39</v>
      </c>
      <c r="Q241" s="10">
        <v>104.79</v>
      </c>
      <c r="R241" s="10">
        <v>2.15</v>
      </c>
      <c r="S241" s="10">
        <v>14.63</v>
      </c>
      <c r="T241" s="10">
        <v>3.73</v>
      </c>
      <c r="U241" s="10">
        <v>0</v>
      </c>
      <c r="V241" s="10">
        <v>0</v>
      </c>
      <c r="W241" s="10">
        <v>0</v>
      </c>
      <c r="X241" s="10">
        <v>0</v>
      </c>
      <c r="Y241" s="10">
        <v>0</v>
      </c>
      <c r="Z241" s="10">
        <v>0</v>
      </c>
      <c r="AA241" s="10">
        <v>0</v>
      </c>
      <c r="AB241" s="10">
        <v>0</v>
      </c>
      <c r="AC241" s="10">
        <v>0</v>
      </c>
      <c r="AD241" s="10">
        <v>19.579999999999998</v>
      </c>
      <c r="AE241" s="10">
        <v>1.38</v>
      </c>
      <c r="AF241" s="10">
        <v>0</v>
      </c>
      <c r="AG241" s="10">
        <v>0</v>
      </c>
      <c r="AH241" s="10">
        <f t="shared" si="42"/>
        <v>189.24</v>
      </c>
    </row>
    <row r="242" spans="1:34" s="6" customFormat="1" ht="11.25" customHeight="1" x14ac:dyDescent="0.2">
      <c r="A242" s="9" t="s">
        <v>267</v>
      </c>
      <c r="B242" s="10">
        <v>0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7.07</v>
      </c>
      <c r="P242" s="10">
        <v>0.42</v>
      </c>
      <c r="Q242" s="10">
        <v>0.37</v>
      </c>
      <c r="R242" s="10">
        <v>0</v>
      </c>
      <c r="S242" s="10">
        <v>0</v>
      </c>
      <c r="T242" s="10">
        <v>0</v>
      </c>
      <c r="U242" s="10">
        <v>1.02</v>
      </c>
      <c r="V242" s="10">
        <v>0</v>
      </c>
      <c r="W242" s="10">
        <v>0</v>
      </c>
      <c r="X242" s="10">
        <v>0</v>
      </c>
      <c r="Y242" s="10">
        <v>0</v>
      </c>
      <c r="Z242" s="10">
        <v>0</v>
      </c>
      <c r="AA242" s="10">
        <v>0</v>
      </c>
      <c r="AB242" s="10">
        <v>0</v>
      </c>
      <c r="AC242" s="10">
        <v>0</v>
      </c>
      <c r="AD242" s="10">
        <v>0</v>
      </c>
      <c r="AE242" s="10">
        <v>0</v>
      </c>
      <c r="AF242" s="10">
        <v>0</v>
      </c>
      <c r="AG242" s="10">
        <v>0</v>
      </c>
      <c r="AH242" s="10">
        <f t="shared" si="42"/>
        <v>8.8800000000000008</v>
      </c>
    </row>
    <row r="243" spans="1:34" s="6" customFormat="1" ht="11.25" customHeight="1" x14ac:dyDescent="0.2">
      <c r="A243" s="9" t="s">
        <v>268</v>
      </c>
      <c r="B243" s="10">
        <v>0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2.83</v>
      </c>
      <c r="K243" s="10">
        <v>0</v>
      </c>
      <c r="L243" s="10">
        <v>12.65</v>
      </c>
      <c r="M243" s="10">
        <v>0</v>
      </c>
      <c r="N243" s="10">
        <v>0</v>
      </c>
      <c r="O243" s="10">
        <v>4.84</v>
      </c>
      <c r="P243" s="10">
        <v>1.41</v>
      </c>
      <c r="Q243" s="10">
        <v>1.1000000000000001</v>
      </c>
      <c r="R243" s="10">
        <v>0</v>
      </c>
      <c r="S243" s="10">
        <v>0</v>
      </c>
      <c r="T243" s="10">
        <v>2.72</v>
      </c>
      <c r="U243" s="10">
        <v>6.82</v>
      </c>
      <c r="V243" s="10">
        <v>6.52</v>
      </c>
      <c r="W243" s="10">
        <v>-5.42</v>
      </c>
      <c r="X243" s="10">
        <v>0.68</v>
      </c>
      <c r="Y243" s="10">
        <v>56.72</v>
      </c>
      <c r="Z243" s="10">
        <v>0</v>
      </c>
      <c r="AA243" s="10">
        <v>0</v>
      </c>
      <c r="AB243" s="10">
        <v>62.63</v>
      </c>
      <c r="AC243" s="10">
        <v>0</v>
      </c>
      <c r="AD243" s="10">
        <v>0</v>
      </c>
      <c r="AE243" s="10">
        <v>0</v>
      </c>
      <c r="AF243" s="10">
        <v>0.17</v>
      </c>
      <c r="AG243" s="10">
        <v>0</v>
      </c>
      <c r="AH243" s="10">
        <f t="shared" si="42"/>
        <v>153.66999999999999</v>
      </c>
    </row>
    <row r="244" spans="1:34" s="6" customFormat="1" ht="11.25" customHeight="1" x14ac:dyDescent="0.2">
      <c r="A244" s="9" t="s">
        <v>269</v>
      </c>
      <c r="B244" s="10">
        <v>0</v>
      </c>
      <c r="C244" s="10">
        <v>0</v>
      </c>
      <c r="D244" s="10">
        <v>3.36</v>
      </c>
      <c r="E244" s="10">
        <v>1.63</v>
      </c>
      <c r="F244" s="10">
        <v>0</v>
      </c>
      <c r="G244" s="10">
        <v>0</v>
      </c>
      <c r="H244" s="10">
        <v>0</v>
      </c>
      <c r="I244" s="10">
        <v>1.63</v>
      </c>
      <c r="J244" s="10">
        <v>0</v>
      </c>
      <c r="K244" s="10">
        <v>1.63</v>
      </c>
      <c r="L244" s="10">
        <v>1.63</v>
      </c>
      <c r="M244" s="10">
        <v>0</v>
      </c>
      <c r="N244" s="10">
        <v>0</v>
      </c>
      <c r="O244" s="10">
        <v>0</v>
      </c>
      <c r="P244" s="10">
        <v>1.63</v>
      </c>
      <c r="Q244" s="10">
        <v>1.63</v>
      </c>
      <c r="R244" s="10">
        <v>0</v>
      </c>
      <c r="S244" s="10">
        <v>0</v>
      </c>
      <c r="T244" s="10">
        <v>13.99</v>
      </c>
      <c r="U244" s="10">
        <v>0</v>
      </c>
      <c r="V244" s="10">
        <v>1.63</v>
      </c>
      <c r="W244" s="10">
        <v>0</v>
      </c>
      <c r="X244" s="10">
        <v>0</v>
      </c>
      <c r="Y244" s="10">
        <v>6.53</v>
      </c>
      <c r="Z244" s="10">
        <v>1.63</v>
      </c>
      <c r="AA244" s="10">
        <v>1.63</v>
      </c>
      <c r="AB244" s="10">
        <v>0</v>
      </c>
      <c r="AC244" s="10">
        <v>0</v>
      </c>
      <c r="AD244" s="10">
        <v>0</v>
      </c>
      <c r="AE244" s="10">
        <v>0</v>
      </c>
      <c r="AF244" s="10">
        <v>0</v>
      </c>
      <c r="AG244" s="10">
        <v>0</v>
      </c>
      <c r="AH244" s="10">
        <f t="shared" si="42"/>
        <v>38.549999999999997</v>
      </c>
    </row>
    <row r="245" spans="1:34" s="6" customFormat="1" ht="11.25" customHeight="1" x14ac:dyDescent="0.2">
      <c r="A245" s="9" t="s">
        <v>270</v>
      </c>
      <c r="B245" s="10">
        <v>0</v>
      </c>
      <c r="C245" s="10">
        <v>0</v>
      </c>
      <c r="D245" s="10">
        <v>41.85</v>
      </c>
      <c r="E245" s="10">
        <v>0</v>
      </c>
      <c r="F245" s="10">
        <v>0</v>
      </c>
      <c r="G245" s="10">
        <v>0</v>
      </c>
      <c r="H245" s="10">
        <v>0</v>
      </c>
      <c r="I245" s="10">
        <v>0</v>
      </c>
      <c r="J245" s="10">
        <v>0</v>
      </c>
      <c r="K245" s="10">
        <v>7.68</v>
      </c>
      <c r="L245" s="10">
        <v>0</v>
      </c>
      <c r="M245" s="10">
        <v>0</v>
      </c>
      <c r="N245" s="10">
        <v>0</v>
      </c>
      <c r="O245" s="10">
        <v>0</v>
      </c>
      <c r="P245" s="10">
        <v>0</v>
      </c>
      <c r="Q245" s="10">
        <v>0</v>
      </c>
      <c r="R245" s="10">
        <v>0</v>
      </c>
      <c r="S245" s="10">
        <v>0</v>
      </c>
      <c r="T245" s="10">
        <v>0</v>
      </c>
      <c r="U245" s="10">
        <v>0</v>
      </c>
      <c r="V245" s="10">
        <v>0</v>
      </c>
      <c r="W245" s="10">
        <v>0</v>
      </c>
      <c r="X245" s="10">
        <v>0</v>
      </c>
      <c r="Y245" s="10">
        <v>0</v>
      </c>
      <c r="Z245" s="10">
        <v>0</v>
      </c>
      <c r="AA245" s="10">
        <v>56.28</v>
      </c>
      <c r="AB245" s="10">
        <v>0</v>
      </c>
      <c r="AC245" s="10">
        <v>0</v>
      </c>
      <c r="AD245" s="10">
        <v>0</v>
      </c>
      <c r="AE245" s="10">
        <v>0</v>
      </c>
      <c r="AF245" s="10">
        <v>0</v>
      </c>
      <c r="AG245" s="10">
        <v>0</v>
      </c>
      <c r="AH245" s="10">
        <f t="shared" si="42"/>
        <v>105.81</v>
      </c>
    </row>
    <row r="246" spans="1:34" s="6" customFormat="1" ht="11.25" customHeight="1" x14ac:dyDescent="0.2">
      <c r="A246" s="9" t="s">
        <v>271</v>
      </c>
      <c r="B246" s="10">
        <v>0</v>
      </c>
      <c r="C246" s="10">
        <v>0</v>
      </c>
      <c r="D246" s="10">
        <v>0.37</v>
      </c>
      <c r="E246" s="10">
        <v>0</v>
      </c>
      <c r="F246" s="10">
        <v>0</v>
      </c>
      <c r="G246" s="10">
        <v>0.51</v>
      </c>
      <c r="H246" s="10">
        <v>1.02</v>
      </c>
      <c r="I246" s="10">
        <v>0</v>
      </c>
      <c r="J246" s="10">
        <v>0</v>
      </c>
      <c r="K246" s="10">
        <v>0.5</v>
      </c>
      <c r="L246" s="10">
        <v>1.56</v>
      </c>
      <c r="M246" s="10">
        <v>0.35</v>
      </c>
      <c r="N246" s="10">
        <v>0</v>
      </c>
      <c r="O246" s="10">
        <v>0</v>
      </c>
      <c r="P246" s="10">
        <v>0</v>
      </c>
      <c r="Q246" s="10">
        <v>1.99</v>
      </c>
      <c r="R246" s="10">
        <v>0</v>
      </c>
      <c r="S246" s="10">
        <v>0</v>
      </c>
      <c r="T246" s="10">
        <v>1.86</v>
      </c>
      <c r="U246" s="10">
        <v>0</v>
      </c>
      <c r="V246" s="10">
        <v>0.17</v>
      </c>
      <c r="W246" s="10">
        <v>0</v>
      </c>
      <c r="X246" s="10">
        <v>0</v>
      </c>
      <c r="Y246" s="10">
        <v>0.37</v>
      </c>
      <c r="Z246" s="10">
        <v>0</v>
      </c>
      <c r="AA246" s="10">
        <v>0</v>
      </c>
      <c r="AB246" s="10">
        <v>2.6</v>
      </c>
      <c r="AC246" s="10">
        <v>0</v>
      </c>
      <c r="AD246" s="10">
        <v>0.9</v>
      </c>
      <c r="AE246" s="10">
        <v>0.31</v>
      </c>
      <c r="AF246" s="10">
        <v>0.5</v>
      </c>
      <c r="AG246" s="10">
        <v>0.23</v>
      </c>
      <c r="AH246" s="10">
        <f t="shared" si="42"/>
        <v>13.24</v>
      </c>
    </row>
    <row r="247" spans="1:34" s="6" customFormat="1" ht="11.25" customHeight="1" x14ac:dyDescent="0.2">
      <c r="A247" s="9" t="s">
        <v>272</v>
      </c>
      <c r="B247" s="10">
        <v>0</v>
      </c>
      <c r="C247" s="10">
        <v>0</v>
      </c>
      <c r="D247" s="10">
        <v>71.540000000000006</v>
      </c>
      <c r="E247" s="10">
        <v>41.01</v>
      </c>
      <c r="F247" s="10">
        <v>24.66</v>
      </c>
      <c r="G247" s="10">
        <v>3.91</v>
      </c>
      <c r="H247" s="10">
        <v>46.22</v>
      </c>
      <c r="I247" s="10">
        <v>13.85</v>
      </c>
      <c r="J247" s="10">
        <v>24.86</v>
      </c>
      <c r="K247" s="10">
        <v>13.9</v>
      </c>
      <c r="L247" s="10">
        <v>28.61</v>
      </c>
      <c r="M247" s="10">
        <v>0.09</v>
      </c>
      <c r="N247" s="10">
        <v>10.81</v>
      </c>
      <c r="O247" s="10">
        <v>28.29</v>
      </c>
      <c r="P247" s="10">
        <v>0</v>
      </c>
      <c r="Q247" s="10">
        <v>0</v>
      </c>
      <c r="R247" s="10">
        <v>13.85</v>
      </c>
      <c r="S247" s="10">
        <v>0</v>
      </c>
      <c r="T247" s="10">
        <v>0</v>
      </c>
      <c r="U247" s="10">
        <v>6.41</v>
      </c>
      <c r="V247" s="10">
        <v>2.16</v>
      </c>
      <c r="W247" s="10">
        <v>50.95</v>
      </c>
      <c r="X247" s="10">
        <v>10.86</v>
      </c>
      <c r="Y247" s="10">
        <v>0</v>
      </c>
      <c r="Z247" s="10">
        <v>0</v>
      </c>
      <c r="AA247" s="10">
        <v>2.6</v>
      </c>
      <c r="AB247" s="10">
        <v>0.5</v>
      </c>
      <c r="AC247" s="10">
        <v>18.809999999999999</v>
      </c>
      <c r="AD247" s="10">
        <v>0.28000000000000003</v>
      </c>
      <c r="AE247" s="10">
        <v>13.84</v>
      </c>
      <c r="AF247" s="10">
        <v>0</v>
      </c>
      <c r="AG247" s="10">
        <v>0</v>
      </c>
      <c r="AH247" s="10">
        <f t="shared" si="42"/>
        <v>428.01000000000005</v>
      </c>
    </row>
    <row r="248" spans="1:34" s="6" customFormat="1" ht="11.25" customHeight="1" x14ac:dyDescent="0.2">
      <c r="A248" s="9" t="s">
        <v>273</v>
      </c>
      <c r="B248" s="10">
        <v>0</v>
      </c>
      <c r="C248" s="10">
        <v>0</v>
      </c>
      <c r="D248" s="10">
        <v>4.53</v>
      </c>
      <c r="E248" s="10">
        <v>3.84</v>
      </c>
      <c r="F248" s="10">
        <v>8.14</v>
      </c>
      <c r="G248" s="10">
        <v>11.58</v>
      </c>
      <c r="H248" s="10">
        <v>21.86</v>
      </c>
      <c r="I248" s="10">
        <v>0.89</v>
      </c>
      <c r="J248" s="10">
        <v>0</v>
      </c>
      <c r="K248" s="10">
        <v>0</v>
      </c>
      <c r="L248" s="10">
        <v>9.31</v>
      </c>
      <c r="M248" s="10">
        <v>0.42</v>
      </c>
      <c r="N248" s="10">
        <v>0.33</v>
      </c>
      <c r="O248" s="10">
        <v>12</v>
      </c>
      <c r="P248" s="10">
        <v>0.53</v>
      </c>
      <c r="Q248" s="10">
        <v>0.03</v>
      </c>
      <c r="R248" s="10">
        <v>1.17</v>
      </c>
      <c r="S248" s="10">
        <v>9.6999999999999993</v>
      </c>
      <c r="T248" s="10">
        <v>0</v>
      </c>
      <c r="U248" s="10">
        <v>0</v>
      </c>
      <c r="V248" s="10">
        <v>17.22</v>
      </c>
      <c r="W248" s="10">
        <v>9.8699999999999992</v>
      </c>
      <c r="X248" s="10">
        <v>0.42</v>
      </c>
      <c r="Y248" s="10">
        <v>0</v>
      </c>
      <c r="Z248" s="10">
        <v>0</v>
      </c>
      <c r="AA248" s="10">
        <v>-0.69</v>
      </c>
      <c r="AB248" s="10">
        <v>0.17</v>
      </c>
      <c r="AC248" s="10">
        <v>0.15</v>
      </c>
      <c r="AD248" s="10">
        <v>6.79</v>
      </c>
      <c r="AE248" s="10">
        <v>0.25</v>
      </c>
      <c r="AF248" s="10">
        <v>0</v>
      </c>
      <c r="AG248" s="10">
        <v>0.26</v>
      </c>
      <c r="AH248" s="10">
        <f t="shared" si="42"/>
        <v>118.77000000000004</v>
      </c>
    </row>
    <row r="249" spans="1:34" s="6" customFormat="1" ht="11.25" customHeight="1" x14ac:dyDescent="0.2">
      <c r="A249" s="11" t="s">
        <v>274</v>
      </c>
      <c r="B249" s="12">
        <f t="shared" ref="B249:AH249" si="43">SUM(B226:B248)</f>
        <v>0</v>
      </c>
      <c r="C249" s="12">
        <f t="shared" si="43"/>
        <v>0</v>
      </c>
      <c r="D249" s="12">
        <f t="shared" si="43"/>
        <v>436.28000000000003</v>
      </c>
      <c r="E249" s="12">
        <f t="shared" si="43"/>
        <v>129.56</v>
      </c>
      <c r="F249" s="12">
        <f t="shared" si="43"/>
        <v>74.64</v>
      </c>
      <c r="G249" s="12">
        <f t="shared" si="43"/>
        <v>82.73</v>
      </c>
      <c r="H249" s="12">
        <f t="shared" si="43"/>
        <v>117.23</v>
      </c>
      <c r="I249" s="12">
        <f t="shared" si="43"/>
        <v>50.95</v>
      </c>
      <c r="J249" s="12">
        <f t="shared" si="43"/>
        <v>62.75</v>
      </c>
      <c r="K249" s="12">
        <f t="shared" si="43"/>
        <v>54.629999999999995</v>
      </c>
      <c r="L249" s="12">
        <f t="shared" si="43"/>
        <v>131.94</v>
      </c>
      <c r="M249" s="12">
        <f t="shared" si="43"/>
        <v>15.41</v>
      </c>
      <c r="N249" s="12">
        <f t="shared" si="43"/>
        <v>40.97</v>
      </c>
      <c r="O249" s="12">
        <f t="shared" si="43"/>
        <v>84.02000000000001</v>
      </c>
      <c r="P249" s="12">
        <f t="shared" si="43"/>
        <v>48.9</v>
      </c>
      <c r="Q249" s="12">
        <f t="shared" si="43"/>
        <v>162.31</v>
      </c>
      <c r="R249" s="12">
        <f t="shared" si="43"/>
        <v>59.440000000000005</v>
      </c>
      <c r="S249" s="12">
        <f t="shared" si="43"/>
        <v>46.510000000000005</v>
      </c>
      <c r="T249" s="12">
        <f t="shared" si="43"/>
        <v>60.249999999999993</v>
      </c>
      <c r="U249" s="12">
        <f t="shared" si="43"/>
        <v>37.010000000000005</v>
      </c>
      <c r="V249" s="12">
        <f t="shared" si="43"/>
        <v>62.740000000000009</v>
      </c>
      <c r="W249" s="12">
        <f t="shared" si="43"/>
        <v>127.85000000000001</v>
      </c>
      <c r="X249" s="12">
        <f t="shared" si="43"/>
        <v>84.02000000000001</v>
      </c>
      <c r="Y249" s="12">
        <f t="shared" si="43"/>
        <v>115.60000000000001</v>
      </c>
      <c r="Z249" s="12">
        <f t="shared" si="43"/>
        <v>33.080000000000005</v>
      </c>
      <c r="AA249" s="12">
        <f t="shared" si="43"/>
        <v>93.52000000000001</v>
      </c>
      <c r="AB249" s="12">
        <f t="shared" si="43"/>
        <v>133.04999999999998</v>
      </c>
      <c r="AC249" s="12">
        <f t="shared" si="43"/>
        <v>74.580000000000013</v>
      </c>
      <c r="AD249" s="12">
        <f t="shared" si="43"/>
        <v>76.470000000000013</v>
      </c>
      <c r="AE249" s="12">
        <f t="shared" si="43"/>
        <v>43.51</v>
      </c>
      <c r="AF249" s="12">
        <f t="shared" si="43"/>
        <v>54.41</v>
      </c>
      <c r="AG249" s="12">
        <f t="shared" si="43"/>
        <v>13.74</v>
      </c>
      <c r="AH249" s="12">
        <f t="shared" si="43"/>
        <v>2608.1000000000004</v>
      </c>
    </row>
    <row r="250" spans="1:34" s="6" customFormat="1" ht="11.25" customHeight="1" x14ac:dyDescent="0.2">
      <c r="A250" s="8" t="s">
        <v>275</v>
      </c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</row>
    <row r="251" spans="1:34" s="6" customFormat="1" ht="11.25" customHeight="1" x14ac:dyDescent="0.2">
      <c r="A251" s="17" t="s">
        <v>276</v>
      </c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</row>
    <row r="252" spans="1:34" s="6" customFormat="1" ht="11.25" customHeight="1" x14ac:dyDescent="0.2">
      <c r="A252" s="18" t="s">
        <v>277</v>
      </c>
      <c r="B252" s="10">
        <v>0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0</v>
      </c>
      <c r="Q252" s="10">
        <v>0</v>
      </c>
      <c r="R252" s="10">
        <v>0</v>
      </c>
      <c r="S252" s="10">
        <v>1000.94</v>
      </c>
      <c r="T252" s="10">
        <v>166.82</v>
      </c>
      <c r="U252" s="10">
        <v>172.95</v>
      </c>
      <c r="V252" s="10">
        <v>172.95</v>
      </c>
      <c r="W252" s="10">
        <v>172.95</v>
      </c>
      <c r="X252" s="10">
        <v>172.95</v>
      </c>
      <c r="Y252" s="10">
        <v>172.95</v>
      </c>
      <c r="Z252" s="10">
        <v>171.08</v>
      </c>
      <c r="AA252" s="10">
        <v>171.08</v>
      </c>
      <c r="AB252" s="10">
        <v>180.05</v>
      </c>
      <c r="AC252" s="10">
        <v>180.05</v>
      </c>
      <c r="AD252" s="10">
        <v>180.46</v>
      </c>
      <c r="AE252" s="10">
        <v>180.46</v>
      </c>
      <c r="AF252" s="10">
        <v>180.46</v>
      </c>
      <c r="AG252" s="10">
        <v>0</v>
      </c>
      <c r="AH252" s="10">
        <f>SUM(B252:AG252)</f>
        <v>3276.1500000000005</v>
      </c>
    </row>
    <row r="253" spans="1:34" s="6" customFormat="1" ht="11.25" customHeight="1" x14ac:dyDescent="0.2">
      <c r="A253" s="18" t="s">
        <v>278</v>
      </c>
      <c r="B253" s="10">
        <v>0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0</v>
      </c>
      <c r="Q253" s="10">
        <v>0</v>
      </c>
      <c r="R253" s="10">
        <v>0</v>
      </c>
      <c r="S253" s="10">
        <v>0</v>
      </c>
      <c r="T253" s="10">
        <v>0</v>
      </c>
      <c r="U253" s="10">
        <v>0</v>
      </c>
      <c r="V253" s="10">
        <v>0</v>
      </c>
      <c r="W253" s="10">
        <v>0</v>
      </c>
      <c r="X253" s="10">
        <v>0</v>
      </c>
      <c r="Y253" s="10">
        <v>0</v>
      </c>
      <c r="Z253" s="10">
        <v>0</v>
      </c>
      <c r="AA253" s="10">
        <v>0</v>
      </c>
      <c r="AB253" s="10">
        <v>0</v>
      </c>
      <c r="AC253" s="10">
        <v>0</v>
      </c>
      <c r="AD253" s="10">
        <v>0</v>
      </c>
      <c r="AE253" s="10">
        <v>0</v>
      </c>
      <c r="AF253" s="10">
        <v>8.25</v>
      </c>
      <c r="AG253" s="10">
        <v>0</v>
      </c>
      <c r="AH253" s="10">
        <f>SUM(B253:AG253)</f>
        <v>8.25</v>
      </c>
    </row>
    <row r="254" spans="1:34" s="6" customFormat="1" ht="11.25" customHeight="1" x14ac:dyDescent="0.2">
      <c r="A254" s="18" t="s">
        <v>279</v>
      </c>
      <c r="B254" s="10">
        <v>0</v>
      </c>
      <c r="C254" s="10">
        <v>0</v>
      </c>
      <c r="D254" s="10">
        <v>0</v>
      </c>
      <c r="E254" s="10">
        <v>0</v>
      </c>
      <c r="F254" s="10">
        <v>0</v>
      </c>
      <c r="G254" s="10">
        <v>0</v>
      </c>
      <c r="H254" s="10">
        <v>0</v>
      </c>
      <c r="I254" s="10">
        <v>0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0</v>
      </c>
      <c r="Q254" s="10">
        <v>0</v>
      </c>
      <c r="R254" s="10">
        <v>0</v>
      </c>
      <c r="S254" s="10">
        <v>0</v>
      </c>
      <c r="T254" s="10">
        <v>0</v>
      </c>
      <c r="U254" s="10">
        <v>0</v>
      </c>
      <c r="V254" s="10">
        <v>0</v>
      </c>
      <c r="W254" s="10">
        <v>25.6</v>
      </c>
      <c r="X254" s="10">
        <v>0</v>
      </c>
      <c r="Y254" s="10">
        <v>0</v>
      </c>
      <c r="Z254" s="10">
        <v>0</v>
      </c>
      <c r="AA254" s="10">
        <v>0</v>
      </c>
      <c r="AB254" s="10">
        <v>0</v>
      </c>
      <c r="AC254" s="10">
        <v>-10.66</v>
      </c>
      <c r="AD254" s="10">
        <v>0</v>
      </c>
      <c r="AE254" s="10">
        <v>0</v>
      </c>
      <c r="AF254" s="10">
        <v>0</v>
      </c>
      <c r="AG254" s="10">
        <v>0</v>
      </c>
      <c r="AH254" s="10">
        <f>SUM(B254:AG254)</f>
        <v>14.940000000000001</v>
      </c>
    </row>
    <row r="255" spans="1:34" s="6" customFormat="1" ht="11.25" customHeight="1" x14ac:dyDescent="0.2">
      <c r="A255" s="19" t="s">
        <v>280</v>
      </c>
      <c r="B255" s="12">
        <f t="shared" ref="B255:AH255" si="44">SUM(B252:B254)</f>
        <v>0</v>
      </c>
      <c r="C255" s="12">
        <f t="shared" si="44"/>
        <v>0</v>
      </c>
      <c r="D255" s="12">
        <f t="shared" si="44"/>
        <v>0</v>
      </c>
      <c r="E255" s="12">
        <f t="shared" si="44"/>
        <v>0</v>
      </c>
      <c r="F255" s="12">
        <f t="shared" si="44"/>
        <v>0</v>
      </c>
      <c r="G255" s="12">
        <f t="shared" si="44"/>
        <v>0</v>
      </c>
      <c r="H255" s="12">
        <f t="shared" si="44"/>
        <v>0</v>
      </c>
      <c r="I255" s="12">
        <f t="shared" si="44"/>
        <v>0</v>
      </c>
      <c r="J255" s="12">
        <f t="shared" si="44"/>
        <v>0</v>
      </c>
      <c r="K255" s="12">
        <f t="shared" si="44"/>
        <v>0</v>
      </c>
      <c r="L255" s="12">
        <f t="shared" si="44"/>
        <v>0</v>
      </c>
      <c r="M255" s="12">
        <f t="shared" si="44"/>
        <v>0</v>
      </c>
      <c r="N255" s="12">
        <f t="shared" si="44"/>
        <v>0</v>
      </c>
      <c r="O255" s="12">
        <f t="shared" si="44"/>
        <v>0</v>
      </c>
      <c r="P255" s="12">
        <f t="shared" si="44"/>
        <v>0</v>
      </c>
      <c r="Q255" s="12">
        <f t="shared" si="44"/>
        <v>0</v>
      </c>
      <c r="R255" s="12">
        <f t="shared" si="44"/>
        <v>0</v>
      </c>
      <c r="S255" s="12">
        <f t="shared" si="44"/>
        <v>1000.94</v>
      </c>
      <c r="T255" s="12">
        <f t="shared" si="44"/>
        <v>166.82</v>
      </c>
      <c r="U255" s="12">
        <f t="shared" si="44"/>
        <v>172.95</v>
      </c>
      <c r="V255" s="12">
        <f t="shared" si="44"/>
        <v>172.95</v>
      </c>
      <c r="W255" s="12">
        <f t="shared" si="44"/>
        <v>198.54999999999998</v>
      </c>
      <c r="X255" s="12">
        <f t="shared" si="44"/>
        <v>172.95</v>
      </c>
      <c r="Y255" s="12">
        <f t="shared" si="44"/>
        <v>172.95</v>
      </c>
      <c r="Z255" s="12">
        <f t="shared" si="44"/>
        <v>171.08</v>
      </c>
      <c r="AA255" s="12">
        <f t="shared" si="44"/>
        <v>171.08</v>
      </c>
      <c r="AB255" s="12">
        <f t="shared" si="44"/>
        <v>180.05</v>
      </c>
      <c r="AC255" s="12">
        <f t="shared" si="44"/>
        <v>169.39000000000001</v>
      </c>
      <c r="AD255" s="12">
        <f t="shared" si="44"/>
        <v>180.46</v>
      </c>
      <c r="AE255" s="12">
        <f t="shared" si="44"/>
        <v>180.46</v>
      </c>
      <c r="AF255" s="12">
        <f t="shared" si="44"/>
        <v>188.71</v>
      </c>
      <c r="AG255" s="12">
        <f t="shared" si="44"/>
        <v>0</v>
      </c>
      <c r="AH255" s="12">
        <f t="shared" si="44"/>
        <v>3299.3400000000006</v>
      </c>
    </row>
    <row r="256" spans="1:34" s="6" customFormat="1" ht="11.25" customHeight="1" x14ac:dyDescent="0.2">
      <c r="A256" s="9" t="s">
        <v>281</v>
      </c>
      <c r="B256" s="10">
        <v>0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0</v>
      </c>
      <c r="Q256" s="10">
        <v>0</v>
      </c>
      <c r="R256" s="10">
        <v>0</v>
      </c>
      <c r="S256" s="10">
        <v>0</v>
      </c>
      <c r="T256" s="10">
        <v>0</v>
      </c>
      <c r="U256" s="10">
        <v>0</v>
      </c>
      <c r="V256" s="10">
        <v>9.5500000000000007</v>
      </c>
      <c r="W256" s="10">
        <v>0</v>
      </c>
      <c r="X256" s="10">
        <v>1.97</v>
      </c>
      <c r="Y256" s="10">
        <v>0.28000000000000003</v>
      </c>
      <c r="Z256" s="10">
        <v>0</v>
      </c>
      <c r="AA256" s="10">
        <v>0.84</v>
      </c>
      <c r="AB256" s="10">
        <v>0</v>
      </c>
      <c r="AC256" s="10">
        <v>1.52</v>
      </c>
      <c r="AD256" s="10">
        <v>1.7</v>
      </c>
      <c r="AE256" s="10">
        <v>1.53</v>
      </c>
      <c r="AF256" s="10">
        <v>1.19</v>
      </c>
      <c r="AG256" s="10">
        <v>0.51</v>
      </c>
      <c r="AH256" s="10">
        <f>SUM(B256:AG256)</f>
        <v>19.090000000000003</v>
      </c>
    </row>
    <row r="257" spans="1:34" s="6" customFormat="1" ht="11.25" customHeight="1" x14ac:dyDescent="0.2">
      <c r="A257" s="9" t="s">
        <v>282</v>
      </c>
      <c r="B257" s="10">
        <v>0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0</v>
      </c>
      <c r="Q257" s="10">
        <v>0</v>
      </c>
      <c r="R257" s="10">
        <v>0</v>
      </c>
      <c r="S257" s="10">
        <v>2.04</v>
      </c>
      <c r="T257" s="10">
        <v>0</v>
      </c>
      <c r="U257" s="10">
        <v>0</v>
      </c>
      <c r="V257" s="10">
        <v>0</v>
      </c>
      <c r="W257" s="10">
        <v>0</v>
      </c>
      <c r="X257" s="10">
        <v>0</v>
      </c>
      <c r="Y257" s="10">
        <v>0</v>
      </c>
      <c r="Z257" s="10">
        <v>37.58</v>
      </c>
      <c r="AA257" s="10">
        <v>0</v>
      </c>
      <c r="AB257" s="10">
        <v>0</v>
      </c>
      <c r="AC257" s="10">
        <v>0</v>
      </c>
      <c r="AD257" s="10">
        <v>0</v>
      </c>
      <c r="AE257" s="10">
        <v>0</v>
      </c>
      <c r="AF257" s="10">
        <v>0</v>
      </c>
      <c r="AG257" s="10">
        <v>0</v>
      </c>
      <c r="AH257" s="10">
        <f>SUM(B257:AG257)</f>
        <v>39.619999999999997</v>
      </c>
    </row>
    <row r="258" spans="1:34" s="6" customFormat="1" ht="11.25" customHeight="1" x14ac:dyDescent="0.2">
      <c r="A258" s="9" t="s">
        <v>283</v>
      </c>
      <c r="B258" s="10">
        <v>0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1.2</v>
      </c>
      <c r="N258" s="10">
        <v>1.2</v>
      </c>
      <c r="O258" s="10">
        <v>1.2</v>
      </c>
      <c r="P258" s="10">
        <v>1.2</v>
      </c>
      <c r="Q258" s="10">
        <v>0</v>
      </c>
      <c r="R258" s="10">
        <v>0</v>
      </c>
      <c r="S258" s="10">
        <v>0</v>
      </c>
      <c r="T258" s="10">
        <v>1.27</v>
      </c>
      <c r="U258" s="10">
        <v>0</v>
      </c>
      <c r="V258" s="10">
        <v>1.27</v>
      </c>
      <c r="W258" s="10">
        <v>0</v>
      </c>
      <c r="X258" s="10">
        <v>0</v>
      </c>
      <c r="Y258" s="10">
        <v>0</v>
      </c>
      <c r="Z258" s="10">
        <v>0</v>
      </c>
      <c r="AA258" s="10">
        <v>5.37</v>
      </c>
      <c r="AB258" s="10">
        <v>0</v>
      </c>
      <c r="AC258" s="10">
        <v>6.33</v>
      </c>
      <c r="AD258" s="10">
        <v>0</v>
      </c>
      <c r="AE258" s="10">
        <v>0</v>
      </c>
      <c r="AF258" s="10">
        <v>0</v>
      </c>
      <c r="AG258" s="10">
        <v>0</v>
      </c>
      <c r="AH258" s="10">
        <f>SUM(B258:AG258)</f>
        <v>19.04</v>
      </c>
    </row>
    <row r="259" spans="1:34" s="6" customFormat="1" ht="11.25" customHeight="1" x14ac:dyDescent="0.2">
      <c r="A259" s="9" t="s">
        <v>284</v>
      </c>
      <c r="B259" s="10">
        <v>0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0</v>
      </c>
      <c r="Q259" s="10">
        <v>0</v>
      </c>
      <c r="R259" s="10">
        <v>0</v>
      </c>
      <c r="S259" s="10">
        <v>29.09</v>
      </c>
      <c r="T259" s="10">
        <v>6.84</v>
      </c>
      <c r="U259" s="10">
        <v>6.89</v>
      </c>
      <c r="V259" s="10">
        <v>6.78</v>
      </c>
      <c r="W259" s="10">
        <v>8.75</v>
      </c>
      <c r="X259" s="10">
        <v>7.7</v>
      </c>
      <c r="Y259" s="10">
        <v>7.7</v>
      </c>
      <c r="Z259" s="10">
        <v>11.92</v>
      </c>
      <c r="AA259" s="10">
        <v>8.89</v>
      </c>
      <c r="AB259" s="10">
        <v>7.33</v>
      </c>
      <c r="AC259" s="10">
        <v>7.33</v>
      </c>
      <c r="AD259" s="10">
        <v>9.6199999999999992</v>
      </c>
      <c r="AE259" s="10">
        <v>7.27</v>
      </c>
      <c r="AF259" s="10">
        <v>6.3</v>
      </c>
      <c r="AG259" s="10">
        <v>6.3</v>
      </c>
      <c r="AH259" s="10">
        <f>SUM(B259:AG259)</f>
        <v>138.71</v>
      </c>
    </row>
    <row r="260" spans="1:34" s="6" customFormat="1" ht="11.25" customHeight="1" x14ac:dyDescent="0.2">
      <c r="A260" s="9" t="s">
        <v>285</v>
      </c>
      <c r="B260" s="10">
        <v>0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0</v>
      </c>
      <c r="Q260" s="10">
        <v>0</v>
      </c>
      <c r="R260" s="10">
        <v>0</v>
      </c>
      <c r="S260" s="10">
        <v>0</v>
      </c>
      <c r="T260" s="10">
        <v>0</v>
      </c>
      <c r="U260" s="10">
        <v>0</v>
      </c>
      <c r="V260" s="10">
        <v>0.23</v>
      </c>
      <c r="W260" s="10">
        <v>0</v>
      </c>
      <c r="X260" s="10">
        <v>0</v>
      </c>
      <c r="Y260" s="10">
        <v>2.4500000000000002</v>
      </c>
      <c r="Z260" s="10">
        <v>0.59</v>
      </c>
      <c r="AA260" s="10">
        <v>0</v>
      </c>
      <c r="AB260" s="10">
        <v>0.08</v>
      </c>
      <c r="AC260" s="10">
        <v>0</v>
      </c>
      <c r="AD260" s="10">
        <v>0</v>
      </c>
      <c r="AE260" s="10">
        <v>0</v>
      </c>
      <c r="AF260" s="10">
        <v>0</v>
      </c>
      <c r="AG260" s="10">
        <v>0</v>
      </c>
      <c r="AH260" s="10">
        <f>SUM(B260:AG260)</f>
        <v>3.35</v>
      </c>
    </row>
    <row r="261" spans="1:34" s="6" customFormat="1" ht="11.25" customHeight="1" x14ac:dyDescent="0.2">
      <c r="A261" s="17" t="s">
        <v>286</v>
      </c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</row>
    <row r="262" spans="1:34" s="6" customFormat="1" ht="11.25" customHeight="1" x14ac:dyDescent="0.2">
      <c r="A262" s="18" t="s">
        <v>287</v>
      </c>
      <c r="B262" s="10">
        <v>0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0</v>
      </c>
      <c r="Q262" s="10">
        <v>0</v>
      </c>
      <c r="R262" s="10">
        <v>0</v>
      </c>
      <c r="S262" s="10">
        <v>0</v>
      </c>
      <c r="T262" s="10">
        <v>0</v>
      </c>
      <c r="U262" s="10">
        <v>0</v>
      </c>
      <c r="V262" s="10">
        <v>0</v>
      </c>
      <c r="W262" s="10">
        <v>0</v>
      </c>
      <c r="X262" s="10">
        <v>0</v>
      </c>
      <c r="Y262" s="10">
        <v>0</v>
      </c>
      <c r="Z262" s="10">
        <v>0</v>
      </c>
      <c r="AA262" s="10">
        <v>0</v>
      </c>
      <c r="AB262" s="10">
        <v>0</v>
      </c>
      <c r="AC262" s="10">
        <v>0</v>
      </c>
      <c r="AD262" s="10">
        <v>0</v>
      </c>
      <c r="AE262" s="10">
        <v>3.45</v>
      </c>
      <c r="AF262" s="10">
        <v>0</v>
      </c>
      <c r="AG262" s="10">
        <v>0</v>
      </c>
      <c r="AH262" s="10">
        <f>SUM(B262:AG262)</f>
        <v>3.45</v>
      </c>
    </row>
    <row r="263" spans="1:34" s="6" customFormat="1" ht="11.25" customHeight="1" x14ac:dyDescent="0.2">
      <c r="A263" s="19" t="s">
        <v>288</v>
      </c>
      <c r="B263" s="12">
        <f t="shared" ref="B263:AH263" si="45">SUM(B262)</f>
        <v>0</v>
      </c>
      <c r="C263" s="12">
        <f t="shared" si="45"/>
        <v>0</v>
      </c>
      <c r="D263" s="12">
        <f t="shared" si="45"/>
        <v>0</v>
      </c>
      <c r="E263" s="12">
        <f t="shared" si="45"/>
        <v>0</v>
      </c>
      <c r="F263" s="12">
        <f t="shared" si="45"/>
        <v>0</v>
      </c>
      <c r="G263" s="12">
        <f t="shared" si="45"/>
        <v>0</v>
      </c>
      <c r="H263" s="12">
        <f t="shared" si="45"/>
        <v>0</v>
      </c>
      <c r="I263" s="12">
        <f t="shared" si="45"/>
        <v>0</v>
      </c>
      <c r="J263" s="12">
        <f t="shared" si="45"/>
        <v>0</v>
      </c>
      <c r="K263" s="12">
        <f t="shared" si="45"/>
        <v>0</v>
      </c>
      <c r="L263" s="12">
        <f t="shared" si="45"/>
        <v>0</v>
      </c>
      <c r="M263" s="12">
        <f t="shared" si="45"/>
        <v>0</v>
      </c>
      <c r="N263" s="12">
        <f t="shared" si="45"/>
        <v>0</v>
      </c>
      <c r="O263" s="12">
        <f t="shared" si="45"/>
        <v>0</v>
      </c>
      <c r="P263" s="12">
        <f t="shared" si="45"/>
        <v>0</v>
      </c>
      <c r="Q263" s="12">
        <f t="shared" si="45"/>
        <v>0</v>
      </c>
      <c r="R263" s="12">
        <f t="shared" si="45"/>
        <v>0</v>
      </c>
      <c r="S263" s="12">
        <f t="shared" si="45"/>
        <v>0</v>
      </c>
      <c r="T263" s="12">
        <f t="shared" si="45"/>
        <v>0</v>
      </c>
      <c r="U263" s="12">
        <f t="shared" si="45"/>
        <v>0</v>
      </c>
      <c r="V263" s="12">
        <f t="shared" si="45"/>
        <v>0</v>
      </c>
      <c r="W263" s="12">
        <f t="shared" si="45"/>
        <v>0</v>
      </c>
      <c r="X263" s="12">
        <f t="shared" si="45"/>
        <v>0</v>
      </c>
      <c r="Y263" s="12">
        <f t="shared" si="45"/>
        <v>0</v>
      </c>
      <c r="Z263" s="12">
        <f t="shared" si="45"/>
        <v>0</v>
      </c>
      <c r="AA263" s="12">
        <f t="shared" si="45"/>
        <v>0</v>
      </c>
      <c r="AB263" s="12">
        <f t="shared" si="45"/>
        <v>0</v>
      </c>
      <c r="AC263" s="12">
        <f t="shared" si="45"/>
        <v>0</v>
      </c>
      <c r="AD263" s="12">
        <f t="shared" si="45"/>
        <v>0</v>
      </c>
      <c r="AE263" s="12">
        <f t="shared" si="45"/>
        <v>3.45</v>
      </c>
      <c r="AF263" s="12">
        <f t="shared" si="45"/>
        <v>0</v>
      </c>
      <c r="AG263" s="12">
        <f t="shared" si="45"/>
        <v>0</v>
      </c>
      <c r="AH263" s="12">
        <f t="shared" si="45"/>
        <v>3.45</v>
      </c>
    </row>
    <row r="264" spans="1:34" s="6" customFormat="1" ht="11.25" customHeight="1" x14ac:dyDescent="0.2">
      <c r="A264" s="17" t="s">
        <v>289</v>
      </c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</row>
    <row r="265" spans="1:34" s="6" customFormat="1" ht="11.25" customHeight="1" x14ac:dyDescent="0.2">
      <c r="A265" s="18" t="s">
        <v>290</v>
      </c>
      <c r="B265" s="10">
        <v>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0</v>
      </c>
      <c r="Q265" s="10">
        <v>0</v>
      </c>
      <c r="R265" s="10">
        <v>0</v>
      </c>
      <c r="S265" s="10">
        <v>6.19</v>
      </c>
      <c r="T265" s="10">
        <v>0</v>
      </c>
      <c r="U265" s="10">
        <v>4.04</v>
      </c>
      <c r="V265" s="10">
        <v>0</v>
      </c>
      <c r="W265" s="10">
        <v>0.59</v>
      </c>
      <c r="X265" s="10">
        <v>0</v>
      </c>
      <c r="Y265" s="10">
        <v>0</v>
      </c>
      <c r="Z265" s="10">
        <v>0</v>
      </c>
      <c r="AA265" s="10">
        <v>0</v>
      </c>
      <c r="AB265" s="10">
        <v>0</v>
      </c>
      <c r="AC265" s="10">
        <v>0</v>
      </c>
      <c r="AD265" s="10">
        <v>0</v>
      </c>
      <c r="AE265" s="10">
        <v>0</v>
      </c>
      <c r="AF265" s="10">
        <v>0</v>
      </c>
      <c r="AG265" s="10">
        <v>0</v>
      </c>
      <c r="AH265" s="10">
        <f>SUM(B265:AG265)</f>
        <v>10.82</v>
      </c>
    </row>
    <row r="266" spans="1:34" s="6" customFormat="1" ht="11.25" customHeight="1" x14ac:dyDescent="0.2">
      <c r="A266" s="18" t="s">
        <v>291</v>
      </c>
      <c r="B266" s="10">
        <v>0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0</v>
      </c>
      <c r="Q266" s="10">
        <v>0</v>
      </c>
      <c r="R266" s="10">
        <v>0</v>
      </c>
      <c r="S266" s="10">
        <v>1.37</v>
      </c>
      <c r="T266" s="10">
        <v>0.59</v>
      </c>
      <c r="U266" s="10">
        <v>0.26</v>
      </c>
      <c r="V266" s="10">
        <v>13.31</v>
      </c>
      <c r="W266" s="10">
        <v>0.47</v>
      </c>
      <c r="X266" s="10">
        <v>1.22</v>
      </c>
      <c r="Y266" s="10">
        <v>0.28999999999999998</v>
      </c>
      <c r="Z266" s="10">
        <v>0.51</v>
      </c>
      <c r="AA266" s="10">
        <v>0.96</v>
      </c>
      <c r="AB266" s="10">
        <v>5.08</v>
      </c>
      <c r="AC266" s="10">
        <v>0</v>
      </c>
      <c r="AD266" s="10">
        <v>1.83</v>
      </c>
      <c r="AE266" s="10">
        <v>2.15</v>
      </c>
      <c r="AF266" s="10">
        <v>0</v>
      </c>
      <c r="AG266" s="10">
        <v>0</v>
      </c>
      <c r="AH266" s="10">
        <f>SUM(B266:AG266)</f>
        <v>28.04</v>
      </c>
    </row>
    <row r="267" spans="1:34" s="6" customFormat="1" ht="11.25" customHeight="1" x14ac:dyDescent="0.2">
      <c r="A267" s="19" t="s">
        <v>292</v>
      </c>
      <c r="B267" s="12">
        <f t="shared" ref="B267:AH267" si="46">SUM(B265:B266)</f>
        <v>0</v>
      </c>
      <c r="C267" s="12">
        <f t="shared" si="46"/>
        <v>0</v>
      </c>
      <c r="D267" s="12">
        <f t="shared" si="46"/>
        <v>0</v>
      </c>
      <c r="E267" s="12">
        <f t="shared" si="46"/>
        <v>0</v>
      </c>
      <c r="F267" s="12">
        <f t="shared" si="46"/>
        <v>0</v>
      </c>
      <c r="G267" s="12">
        <f t="shared" si="46"/>
        <v>0</v>
      </c>
      <c r="H267" s="12">
        <f t="shared" si="46"/>
        <v>0</v>
      </c>
      <c r="I267" s="12">
        <f t="shared" si="46"/>
        <v>0</v>
      </c>
      <c r="J267" s="12">
        <f t="shared" si="46"/>
        <v>0</v>
      </c>
      <c r="K267" s="12">
        <f t="shared" si="46"/>
        <v>0</v>
      </c>
      <c r="L267" s="12">
        <f t="shared" si="46"/>
        <v>0</v>
      </c>
      <c r="M267" s="12">
        <f t="shared" si="46"/>
        <v>0</v>
      </c>
      <c r="N267" s="12">
        <f t="shared" si="46"/>
        <v>0</v>
      </c>
      <c r="O267" s="12">
        <f t="shared" si="46"/>
        <v>0</v>
      </c>
      <c r="P267" s="12">
        <f t="shared" si="46"/>
        <v>0</v>
      </c>
      <c r="Q267" s="12">
        <f t="shared" si="46"/>
        <v>0</v>
      </c>
      <c r="R267" s="12">
        <f t="shared" si="46"/>
        <v>0</v>
      </c>
      <c r="S267" s="12">
        <f t="shared" si="46"/>
        <v>7.5600000000000005</v>
      </c>
      <c r="T267" s="12">
        <f t="shared" si="46"/>
        <v>0.59</v>
      </c>
      <c r="U267" s="12">
        <f t="shared" si="46"/>
        <v>4.3</v>
      </c>
      <c r="V267" s="12">
        <f t="shared" si="46"/>
        <v>13.31</v>
      </c>
      <c r="W267" s="12">
        <f t="shared" si="46"/>
        <v>1.06</v>
      </c>
      <c r="X267" s="12">
        <f t="shared" si="46"/>
        <v>1.22</v>
      </c>
      <c r="Y267" s="12">
        <f t="shared" si="46"/>
        <v>0.28999999999999998</v>
      </c>
      <c r="Z267" s="12">
        <f t="shared" si="46"/>
        <v>0.51</v>
      </c>
      <c r="AA267" s="12">
        <f t="shared" si="46"/>
        <v>0.96</v>
      </c>
      <c r="AB267" s="12">
        <f t="shared" si="46"/>
        <v>5.08</v>
      </c>
      <c r="AC267" s="12">
        <f t="shared" si="46"/>
        <v>0</v>
      </c>
      <c r="AD267" s="12">
        <f t="shared" si="46"/>
        <v>1.83</v>
      </c>
      <c r="AE267" s="12">
        <f t="shared" si="46"/>
        <v>2.15</v>
      </c>
      <c r="AF267" s="12">
        <f t="shared" si="46"/>
        <v>0</v>
      </c>
      <c r="AG267" s="12">
        <f t="shared" si="46"/>
        <v>0</v>
      </c>
      <c r="AH267" s="12">
        <f t="shared" si="46"/>
        <v>38.86</v>
      </c>
    </row>
    <row r="268" spans="1:34" s="6" customFormat="1" ht="11.25" customHeight="1" x14ac:dyDescent="0.2">
      <c r="A268" s="17" t="s">
        <v>293</v>
      </c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</row>
    <row r="269" spans="1:34" s="6" customFormat="1" ht="11.25" customHeight="1" x14ac:dyDescent="0.2">
      <c r="A269" s="18" t="s">
        <v>294</v>
      </c>
      <c r="B269" s="10">
        <v>0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0</v>
      </c>
      <c r="Q269" s="10">
        <v>0</v>
      </c>
      <c r="R269" s="10">
        <v>0</v>
      </c>
      <c r="S269" s="10">
        <v>0</v>
      </c>
      <c r="T269" s="10">
        <v>0</v>
      </c>
      <c r="U269" s="10">
        <v>0</v>
      </c>
      <c r="V269" s="10">
        <v>0</v>
      </c>
      <c r="W269" s="10">
        <v>0</v>
      </c>
      <c r="X269" s="10">
        <v>0</v>
      </c>
      <c r="Y269" s="10">
        <v>0.16</v>
      </c>
      <c r="Z269" s="10">
        <v>0</v>
      </c>
      <c r="AA269" s="10">
        <v>0</v>
      </c>
      <c r="AB269" s="10">
        <v>0</v>
      </c>
      <c r="AC269" s="10">
        <v>0</v>
      </c>
      <c r="AD269" s="10">
        <v>0</v>
      </c>
      <c r="AE269" s="10">
        <v>0</v>
      </c>
      <c r="AF269" s="10">
        <v>0</v>
      </c>
      <c r="AG269" s="10">
        <v>0</v>
      </c>
      <c r="AH269" s="10">
        <f>SUM(B269:AG269)</f>
        <v>0.16</v>
      </c>
    </row>
    <row r="270" spans="1:34" s="6" customFormat="1" ht="11.25" customHeight="1" x14ac:dyDescent="0.2">
      <c r="A270" s="18" t="s">
        <v>295</v>
      </c>
      <c r="B270" s="10">
        <v>0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0</v>
      </c>
      <c r="Q270" s="10">
        <v>0</v>
      </c>
      <c r="R270" s="10">
        <v>0</v>
      </c>
      <c r="S270" s="10">
        <v>10</v>
      </c>
      <c r="T270" s="10">
        <v>0</v>
      </c>
      <c r="U270" s="10">
        <v>0</v>
      </c>
      <c r="V270" s="10">
        <v>0</v>
      </c>
      <c r="W270" s="10">
        <v>0</v>
      </c>
      <c r="X270" s="10">
        <v>5.04</v>
      </c>
      <c r="Y270" s="10">
        <v>0</v>
      </c>
      <c r="Z270" s="10">
        <v>0</v>
      </c>
      <c r="AA270" s="10">
        <v>0</v>
      </c>
      <c r="AB270" s="10">
        <v>0</v>
      </c>
      <c r="AC270" s="10">
        <v>0</v>
      </c>
      <c r="AD270" s="10">
        <v>0</v>
      </c>
      <c r="AE270" s="10">
        <v>0</v>
      </c>
      <c r="AF270" s="10">
        <v>0</v>
      </c>
      <c r="AG270" s="10">
        <v>0</v>
      </c>
      <c r="AH270" s="10">
        <f>SUM(B270:AG270)</f>
        <v>15.04</v>
      </c>
    </row>
    <row r="271" spans="1:34" s="6" customFormat="1" ht="11.25" customHeight="1" x14ac:dyDescent="0.2">
      <c r="A271" s="18" t="s">
        <v>296</v>
      </c>
      <c r="B271" s="10">
        <v>149.80000000000001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9.2899999999999991</v>
      </c>
      <c r="Q271" s="10">
        <v>2.94</v>
      </c>
      <c r="R271" s="10">
        <v>2.94</v>
      </c>
      <c r="S271" s="10">
        <v>2.93</v>
      </c>
      <c r="T271" s="10">
        <v>0</v>
      </c>
      <c r="U271" s="10">
        <v>2.95</v>
      </c>
      <c r="V271" s="10">
        <v>3.01</v>
      </c>
      <c r="W271" s="10">
        <v>14.97</v>
      </c>
      <c r="X271" s="10">
        <v>3.68</v>
      </c>
      <c r="Y271" s="10">
        <v>0</v>
      </c>
      <c r="Z271" s="10">
        <v>3.01</v>
      </c>
      <c r="AA271" s="10">
        <v>14.87</v>
      </c>
      <c r="AB271" s="10">
        <v>11.03</v>
      </c>
      <c r="AC271" s="10">
        <v>7.44</v>
      </c>
      <c r="AD271" s="10">
        <v>9.8000000000000007</v>
      </c>
      <c r="AE271" s="10">
        <v>7.32</v>
      </c>
      <c r="AF271" s="10">
        <v>7.62</v>
      </c>
      <c r="AG271" s="10">
        <v>8.26</v>
      </c>
      <c r="AH271" s="10">
        <f>SUM(B271:AG271)</f>
        <v>261.86</v>
      </c>
    </row>
    <row r="272" spans="1:34" s="6" customFormat="1" ht="11.25" customHeight="1" x14ac:dyDescent="0.2">
      <c r="A272" s="18" t="s">
        <v>297</v>
      </c>
      <c r="B272" s="10">
        <v>0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0</v>
      </c>
      <c r="Q272" s="10">
        <v>0</v>
      </c>
      <c r="R272" s="10">
        <v>0</v>
      </c>
      <c r="S272" s="10">
        <v>0</v>
      </c>
      <c r="T272" s="10">
        <v>0</v>
      </c>
      <c r="U272" s="10">
        <v>0</v>
      </c>
      <c r="V272" s="10">
        <v>18.059999999999999</v>
      </c>
      <c r="W272" s="10">
        <v>0</v>
      </c>
      <c r="X272" s="10">
        <v>1.63</v>
      </c>
      <c r="Y272" s="10">
        <v>0</v>
      </c>
      <c r="Z272" s="10">
        <v>0</v>
      </c>
      <c r="AA272" s="10">
        <v>0</v>
      </c>
      <c r="AB272" s="10">
        <v>0</v>
      </c>
      <c r="AC272" s="10">
        <v>0.81</v>
      </c>
      <c r="AD272" s="10">
        <v>0</v>
      </c>
      <c r="AE272" s="10">
        <v>0</v>
      </c>
      <c r="AF272" s="10">
        <v>0</v>
      </c>
      <c r="AG272" s="10">
        <v>0</v>
      </c>
      <c r="AH272" s="10">
        <f>SUM(B272:AG272)</f>
        <v>20.499999999999996</v>
      </c>
    </row>
    <row r="273" spans="1:34" s="6" customFormat="1" ht="11.25" customHeight="1" x14ac:dyDescent="0.2">
      <c r="A273" s="18" t="s">
        <v>298</v>
      </c>
      <c r="B273" s="10">
        <v>0</v>
      </c>
      <c r="C273" s="10">
        <v>0</v>
      </c>
      <c r="D273" s="10">
        <v>0</v>
      </c>
      <c r="E273" s="10">
        <v>0</v>
      </c>
      <c r="F273" s="10">
        <v>0</v>
      </c>
      <c r="G273" s="10">
        <v>0</v>
      </c>
      <c r="H273" s="10">
        <v>0</v>
      </c>
      <c r="I273" s="10">
        <v>0</v>
      </c>
      <c r="J273" s="10">
        <v>0</v>
      </c>
      <c r="K273" s="10">
        <v>0</v>
      </c>
      <c r="L273" s="10">
        <v>0</v>
      </c>
      <c r="M273" s="10">
        <v>0</v>
      </c>
      <c r="N273" s="10">
        <v>19.260000000000002</v>
      </c>
      <c r="O273" s="10">
        <v>0</v>
      </c>
      <c r="P273" s="10">
        <v>5.49</v>
      </c>
      <c r="Q273" s="10">
        <v>17.739999999999998</v>
      </c>
      <c r="R273" s="10">
        <v>0</v>
      </c>
      <c r="S273" s="10">
        <v>1.06</v>
      </c>
      <c r="T273" s="10">
        <v>29.64</v>
      </c>
      <c r="U273" s="10">
        <v>0</v>
      </c>
      <c r="V273" s="10">
        <v>0</v>
      </c>
      <c r="W273" s="10">
        <v>0</v>
      </c>
      <c r="X273" s="10">
        <v>0</v>
      </c>
      <c r="Y273" s="10">
        <v>0</v>
      </c>
      <c r="Z273" s="10">
        <v>0</v>
      </c>
      <c r="AA273" s="10">
        <v>1.79</v>
      </c>
      <c r="AB273" s="10">
        <v>0</v>
      </c>
      <c r="AC273" s="10">
        <v>0</v>
      </c>
      <c r="AD273" s="10">
        <v>0</v>
      </c>
      <c r="AE273" s="10">
        <v>0</v>
      </c>
      <c r="AF273" s="10">
        <v>0</v>
      </c>
      <c r="AG273" s="10">
        <v>0</v>
      </c>
      <c r="AH273" s="10">
        <f>SUM(B273:AG273)</f>
        <v>74.98</v>
      </c>
    </row>
    <row r="274" spans="1:34" s="6" customFormat="1" ht="11.25" customHeight="1" x14ac:dyDescent="0.2">
      <c r="A274" s="19" t="s">
        <v>299</v>
      </c>
      <c r="B274" s="12">
        <f t="shared" ref="B274:AH274" si="47">SUM(B269:B273)</f>
        <v>149.80000000000001</v>
      </c>
      <c r="C274" s="12">
        <f t="shared" si="47"/>
        <v>0</v>
      </c>
      <c r="D274" s="12">
        <f t="shared" si="47"/>
        <v>0</v>
      </c>
      <c r="E274" s="12">
        <f t="shared" si="47"/>
        <v>0</v>
      </c>
      <c r="F274" s="12">
        <f t="shared" si="47"/>
        <v>0</v>
      </c>
      <c r="G274" s="12">
        <f t="shared" si="47"/>
        <v>0</v>
      </c>
      <c r="H274" s="12">
        <f t="shared" si="47"/>
        <v>0</v>
      </c>
      <c r="I274" s="12">
        <f t="shared" si="47"/>
        <v>0</v>
      </c>
      <c r="J274" s="12">
        <f t="shared" si="47"/>
        <v>0</v>
      </c>
      <c r="K274" s="12">
        <f t="shared" si="47"/>
        <v>0</v>
      </c>
      <c r="L274" s="12">
        <f t="shared" si="47"/>
        <v>0</v>
      </c>
      <c r="M274" s="12">
        <f t="shared" si="47"/>
        <v>0</v>
      </c>
      <c r="N274" s="12">
        <f t="shared" si="47"/>
        <v>19.260000000000002</v>
      </c>
      <c r="O274" s="12">
        <f t="shared" si="47"/>
        <v>0</v>
      </c>
      <c r="P274" s="12">
        <f t="shared" si="47"/>
        <v>14.78</v>
      </c>
      <c r="Q274" s="12">
        <f t="shared" si="47"/>
        <v>20.68</v>
      </c>
      <c r="R274" s="12">
        <f t="shared" si="47"/>
        <v>2.94</v>
      </c>
      <c r="S274" s="12">
        <f t="shared" si="47"/>
        <v>13.99</v>
      </c>
      <c r="T274" s="12">
        <f t="shared" si="47"/>
        <v>29.64</v>
      </c>
      <c r="U274" s="12">
        <f t="shared" si="47"/>
        <v>2.95</v>
      </c>
      <c r="V274" s="12">
        <f t="shared" si="47"/>
        <v>21.07</v>
      </c>
      <c r="W274" s="12">
        <f t="shared" si="47"/>
        <v>14.97</v>
      </c>
      <c r="X274" s="12">
        <f t="shared" si="47"/>
        <v>10.350000000000001</v>
      </c>
      <c r="Y274" s="12">
        <f t="shared" si="47"/>
        <v>0.16</v>
      </c>
      <c r="Z274" s="12">
        <f t="shared" si="47"/>
        <v>3.01</v>
      </c>
      <c r="AA274" s="12">
        <f t="shared" si="47"/>
        <v>16.66</v>
      </c>
      <c r="AB274" s="12">
        <f t="shared" si="47"/>
        <v>11.03</v>
      </c>
      <c r="AC274" s="12">
        <f t="shared" si="47"/>
        <v>8.25</v>
      </c>
      <c r="AD274" s="12">
        <f t="shared" si="47"/>
        <v>9.8000000000000007</v>
      </c>
      <c r="AE274" s="12">
        <f t="shared" si="47"/>
        <v>7.32</v>
      </c>
      <c r="AF274" s="12">
        <f t="shared" si="47"/>
        <v>7.62</v>
      </c>
      <c r="AG274" s="12">
        <f t="shared" si="47"/>
        <v>8.26</v>
      </c>
      <c r="AH274" s="12">
        <f t="shared" si="47"/>
        <v>372.54</v>
      </c>
    </row>
    <row r="275" spans="1:34" s="6" customFormat="1" ht="11.25" customHeight="1" x14ac:dyDescent="0.2">
      <c r="A275" s="9" t="s">
        <v>300</v>
      </c>
      <c r="B275" s="10">
        <v>0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0</v>
      </c>
      <c r="Q275" s="10">
        <v>0</v>
      </c>
      <c r="R275" s="10">
        <v>0</v>
      </c>
      <c r="S275" s="10">
        <v>0</v>
      </c>
      <c r="T275" s="10">
        <v>0</v>
      </c>
      <c r="U275" s="10">
        <v>0</v>
      </c>
      <c r="V275" s="10">
        <v>0</v>
      </c>
      <c r="W275" s="10">
        <v>0</v>
      </c>
      <c r="X275" s="10">
        <v>0</v>
      </c>
      <c r="Y275" s="10">
        <v>0</v>
      </c>
      <c r="Z275" s="10">
        <v>25.11</v>
      </c>
      <c r="AA275" s="10">
        <v>0</v>
      </c>
      <c r="AB275" s="10">
        <v>0</v>
      </c>
      <c r="AC275" s="10">
        <v>0</v>
      </c>
      <c r="AD275" s="10">
        <v>0</v>
      </c>
      <c r="AE275" s="10">
        <v>0</v>
      </c>
      <c r="AF275" s="10">
        <v>0</v>
      </c>
      <c r="AG275" s="10">
        <v>0</v>
      </c>
      <c r="AH275" s="10">
        <f>SUM(B275:AG275)</f>
        <v>25.11</v>
      </c>
    </row>
    <row r="276" spans="1:34" s="6" customFormat="1" ht="11.25" customHeight="1" x14ac:dyDescent="0.2">
      <c r="A276" s="9" t="s">
        <v>301</v>
      </c>
      <c r="B276" s="10">
        <v>0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3.29</v>
      </c>
      <c r="P276" s="10">
        <v>2.2999999999999998</v>
      </c>
      <c r="Q276" s="10">
        <v>0</v>
      </c>
      <c r="R276" s="10">
        <v>0</v>
      </c>
      <c r="S276" s="10">
        <v>3.78</v>
      </c>
      <c r="T276" s="10">
        <v>8.48</v>
      </c>
      <c r="U276" s="10">
        <v>0</v>
      </c>
      <c r="V276" s="10">
        <v>0</v>
      </c>
      <c r="W276" s="10">
        <v>2.99</v>
      </c>
      <c r="X276" s="10">
        <v>3.1</v>
      </c>
      <c r="Y276" s="10">
        <v>3.98</v>
      </c>
      <c r="Z276" s="10">
        <v>11.95</v>
      </c>
      <c r="AA276" s="10">
        <v>0</v>
      </c>
      <c r="AB276" s="10">
        <v>10.35</v>
      </c>
      <c r="AC276" s="10">
        <v>11.99</v>
      </c>
      <c r="AD276" s="10">
        <v>0</v>
      </c>
      <c r="AE276" s="10">
        <v>0</v>
      </c>
      <c r="AF276" s="10">
        <v>0</v>
      </c>
      <c r="AG276" s="10">
        <v>0</v>
      </c>
      <c r="AH276" s="10">
        <f>SUM(B276:AG276)</f>
        <v>62.210000000000008</v>
      </c>
    </row>
    <row r="277" spans="1:34" s="6" customFormat="1" ht="11.25" customHeight="1" x14ac:dyDescent="0.2">
      <c r="A277" s="9" t="s">
        <v>302</v>
      </c>
      <c r="B277" s="10">
        <v>0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0</v>
      </c>
      <c r="Q277" s="10">
        <v>0</v>
      </c>
      <c r="R277" s="10">
        <v>0</v>
      </c>
      <c r="S277" s="10">
        <v>0</v>
      </c>
      <c r="T277" s="10">
        <v>0</v>
      </c>
      <c r="U277" s="10">
        <v>0</v>
      </c>
      <c r="V277" s="10">
        <v>0</v>
      </c>
      <c r="W277" s="10">
        <v>0</v>
      </c>
      <c r="X277" s="10">
        <v>36.21</v>
      </c>
      <c r="Y277" s="10">
        <v>0</v>
      </c>
      <c r="Z277" s="10">
        <v>0</v>
      </c>
      <c r="AA277" s="10">
        <v>0</v>
      </c>
      <c r="AB277" s="10">
        <v>0</v>
      </c>
      <c r="AC277" s="10">
        <v>0</v>
      </c>
      <c r="AD277" s="10">
        <v>0</v>
      </c>
      <c r="AE277" s="10">
        <v>0</v>
      </c>
      <c r="AF277" s="10">
        <v>0</v>
      </c>
      <c r="AG277" s="10">
        <v>0</v>
      </c>
      <c r="AH277" s="10">
        <f>SUM(B277:AG277)</f>
        <v>36.21</v>
      </c>
    </row>
    <row r="278" spans="1:34" s="6" customFormat="1" ht="11.25" customHeight="1" x14ac:dyDescent="0.2">
      <c r="A278" s="17" t="s">
        <v>303</v>
      </c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</row>
    <row r="279" spans="1:34" s="6" customFormat="1" ht="11.25" customHeight="1" x14ac:dyDescent="0.2">
      <c r="A279" s="18" t="s">
        <v>303</v>
      </c>
      <c r="B279" s="10">
        <v>0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0</v>
      </c>
      <c r="Q279" s="10">
        <v>9.33</v>
      </c>
      <c r="R279" s="10">
        <v>0</v>
      </c>
      <c r="S279" s="10">
        <v>0</v>
      </c>
      <c r="T279" s="10">
        <v>150</v>
      </c>
      <c r="U279" s="10">
        <v>2000</v>
      </c>
      <c r="V279" s="10">
        <v>0</v>
      </c>
      <c r="W279" s="10">
        <v>0</v>
      </c>
      <c r="X279" s="10">
        <v>0</v>
      </c>
      <c r="Y279" s="10">
        <v>0</v>
      </c>
      <c r="Z279" s="10">
        <v>0</v>
      </c>
      <c r="AA279" s="10">
        <v>0</v>
      </c>
      <c r="AB279" s="10">
        <v>0</v>
      </c>
      <c r="AC279" s="10">
        <v>0</v>
      </c>
      <c r="AD279" s="10">
        <v>0</v>
      </c>
      <c r="AE279" s="10">
        <v>0</v>
      </c>
      <c r="AF279" s="10">
        <v>0</v>
      </c>
      <c r="AG279" s="10">
        <v>0</v>
      </c>
      <c r="AH279" s="10">
        <f>SUM(B279:AG279)</f>
        <v>2159.33</v>
      </c>
    </row>
    <row r="280" spans="1:34" s="6" customFormat="1" ht="11.25" customHeight="1" x14ac:dyDescent="0.2">
      <c r="A280" s="18" t="s">
        <v>304</v>
      </c>
      <c r="B280" s="10">
        <v>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0</v>
      </c>
      <c r="Q280" s="10">
        <v>0</v>
      </c>
      <c r="R280" s="10">
        <v>0</v>
      </c>
      <c r="S280" s="10">
        <v>0</v>
      </c>
      <c r="T280" s="10">
        <v>0</v>
      </c>
      <c r="U280" s="10">
        <v>0</v>
      </c>
      <c r="V280" s="10">
        <v>0</v>
      </c>
      <c r="W280" s="10">
        <v>0</v>
      </c>
      <c r="X280" s="10">
        <v>0</v>
      </c>
      <c r="Y280" s="10">
        <v>0</v>
      </c>
      <c r="Z280" s="10">
        <v>0</v>
      </c>
      <c r="AA280" s="10">
        <v>32.369999999999997</v>
      </c>
      <c r="AB280" s="10">
        <v>4.92</v>
      </c>
      <c r="AC280" s="10">
        <v>4.4400000000000004</v>
      </c>
      <c r="AD280" s="10">
        <v>13.77</v>
      </c>
      <c r="AE280" s="10">
        <v>150</v>
      </c>
      <c r="AF280" s="10">
        <v>4.45</v>
      </c>
      <c r="AG280" s="10">
        <v>0</v>
      </c>
      <c r="AH280" s="10">
        <f>SUM(B280:AG280)</f>
        <v>209.95</v>
      </c>
    </row>
    <row r="281" spans="1:34" s="6" customFormat="1" ht="11.25" customHeight="1" x14ac:dyDescent="0.2">
      <c r="A281" s="18" t="s">
        <v>305</v>
      </c>
      <c r="B281" s="10">
        <v>0</v>
      </c>
      <c r="C281" s="10">
        <v>1690</v>
      </c>
      <c r="D281" s="10">
        <v>0</v>
      </c>
      <c r="E281" s="10">
        <v>0</v>
      </c>
      <c r="F281" s="10">
        <v>0</v>
      </c>
      <c r="G281" s="10">
        <v>0</v>
      </c>
      <c r="H281" s="10">
        <v>0</v>
      </c>
      <c r="I281" s="10">
        <v>0</v>
      </c>
      <c r="J281" s="10">
        <v>0</v>
      </c>
      <c r="K281" s="10">
        <v>0</v>
      </c>
      <c r="L281" s="10">
        <v>0</v>
      </c>
      <c r="M281" s="10">
        <v>0</v>
      </c>
      <c r="N281" s="10">
        <v>185</v>
      </c>
      <c r="O281" s="10">
        <v>1775</v>
      </c>
      <c r="P281" s="10">
        <v>0</v>
      </c>
      <c r="Q281" s="10">
        <v>0</v>
      </c>
      <c r="R281" s="10">
        <v>0</v>
      </c>
      <c r="S281" s="10">
        <v>0</v>
      </c>
      <c r="T281" s="10">
        <v>0</v>
      </c>
      <c r="U281" s="10">
        <v>0</v>
      </c>
      <c r="V281" s="10">
        <v>0</v>
      </c>
      <c r="W281" s="10">
        <v>0</v>
      </c>
      <c r="X281" s="10">
        <v>0</v>
      </c>
      <c r="Y281" s="10">
        <v>0</v>
      </c>
      <c r="Z281" s="10">
        <v>0</v>
      </c>
      <c r="AA281" s="10">
        <v>2040</v>
      </c>
      <c r="AB281" s="10">
        <v>0</v>
      </c>
      <c r="AC281" s="10">
        <v>0</v>
      </c>
      <c r="AD281" s="10">
        <v>0</v>
      </c>
      <c r="AE281" s="10">
        <v>0</v>
      </c>
      <c r="AF281" s="10">
        <v>0</v>
      </c>
      <c r="AG281" s="10">
        <v>0</v>
      </c>
      <c r="AH281" s="10">
        <f>SUM(B281:AG281)</f>
        <v>5690</v>
      </c>
    </row>
    <row r="282" spans="1:34" s="6" customFormat="1" ht="11.25" customHeight="1" x14ac:dyDescent="0.2">
      <c r="A282" s="19" t="s">
        <v>306</v>
      </c>
      <c r="B282" s="12">
        <f t="shared" ref="B282:AH282" si="48">SUM(B279:B281)</f>
        <v>0</v>
      </c>
      <c r="C282" s="12">
        <f t="shared" si="48"/>
        <v>1690</v>
      </c>
      <c r="D282" s="12">
        <f t="shared" si="48"/>
        <v>0</v>
      </c>
      <c r="E282" s="12">
        <f t="shared" si="48"/>
        <v>0</v>
      </c>
      <c r="F282" s="12">
        <f t="shared" si="48"/>
        <v>0</v>
      </c>
      <c r="G282" s="12">
        <f t="shared" si="48"/>
        <v>0</v>
      </c>
      <c r="H282" s="12">
        <f t="shared" si="48"/>
        <v>0</v>
      </c>
      <c r="I282" s="12">
        <f t="shared" si="48"/>
        <v>0</v>
      </c>
      <c r="J282" s="12">
        <f t="shared" si="48"/>
        <v>0</v>
      </c>
      <c r="K282" s="12">
        <f t="shared" si="48"/>
        <v>0</v>
      </c>
      <c r="L282" s="12">
        <f t="shared" si="48"/>
        <v>0</v>
      </c>
      <c r="M282" s="12">
        <f t="shared" si="48"/>
        <v>0</v>
      </c>
      <c r="N282" s="12">
        <f t="shared" si="48"/>
        <v>185</v>
      </c>
      <c r="O282" s="12">
        <f t="shared" si="48"/>
        <v>1775</v>
      </c>
      <c r="P282" s="12">
        <f t="shared" si="48"/>
        <v>0</v>
      </c>
      <c r="Q282" s="12">
        <f t="shared" si="48"/>
        <v>9.33</v>
      </c>
      <c r="R282" s="12">
        <f t="shared" si="48"/>
        <v>0</v>
      </c>
      <c r="S282" s="12">
        <f t="shared" si="48"/>
        <v>0</v>
      </c>
      <c r="T282" s="12">
        <f t="shared" si="48"/>
        <v>150</v>
      </c>
      <c r="U282" s="12">
        <f t="shared" si="48"/>
        <v>2000</v>
      </c>
      <c r="V282" s="12">
        <f t="shared" si="48"/>
        <v>0</v>
      </c>
      <c r="W282" s="12">
        <f t="shared" si="48"/>
        <v>0</v>
      </c>
      <c r="X282" s="12">
        <f t="shared" si="48"/>
        <v>0</v>
      </c>
      <c r="Y282" s="12">
        <f t="shared" si="48"/>
        <v>0</v>
      </c>
      <c r="Z282" s="12">
        <f t="shared" si="48"/>
        <v>0</v>
      </c>
      <c r="AA282" s="12">
        <f t="shared" si="48"/>
        <v>2072.37</v>
      </c>
      <c r="AB282" s="12">
        <f t="shared" si="48"/>
        <v>4.92</v>
      </c>
      <c r="AC282" s="12">
        <f t="shared" si="48"/>
        <v>4.4400000000000004</v>
      </c>
      <c r="AD282" s="12">
        <f t="shared" si="48"/>
        <v>13.77</v>
      </c>
      <c r="AE282" s="12">
        <f t="shared" si="48"/>
        <v>150</v>
      </c>
      <c r="AF282" s="12">
        <f t="shared" si="48"/>
        <v>4.45</v>
      </c>
      <c r="AG282" s="12">
        <f t="shared" si="48"/>
        <v>0</v>
      </c>
      <c r="AH282" s="12">
        <f t="shared" si="48"/>
        <v>8059.28</v>
      </c>
    </row>
    <row r="283" spans="1:34" s="6" customFormat="1" ht="11.25" customHeight="1" x14ac:dyDescent="0.2">
      <c r="A283" s="11" t="s">
        <v>307</v>
      </c>
      <c r="B283" s="12">
        <f t="shared" ref="B283:AH283" si="49">SUM(B255:B260,B263,B267,B274:B277,B282)</f>
        <v>149.80000000000001</v>
      </c>
      <c r="C283" s="12">
        <f t="shared" si="49"/>
        <v>1690</v>
      </c>
      <c r="D283" s="12">
        <f t="shared" si="49"/>
        <v>0</v>
      </c>
      <c r="E283" s="12">
        <f t="shared" si="49"/>
        <v>0</v>
      </c>
      <c r="F283" s="12">
        <f t="shared" si="49"/>
        <v>0</v>
      </c>
      <c r="G283" s="12">
        <f t="shared" si="49"/>
        <v>0</v>
      </c>
      <c r="H283" s="12">
        <f t="shared" si="49"/>
        <v>0</v>
      </c>
      <c r="I283" s="12">
        <f t="shared" si="49"/>
        <v>0</v>
      </c>
      <c r="J283" s="12">
        <f t="shared" si="49"/>
        <v>0</v>
      </c>
      <c r="K283" s="12">
        <f t="shared" si="49"/>
        <v>0</v>
      </c>
      <c r="L283" s="12">
        <f t="shared" si="49"/>
        <v>0</v>
      </c>
      <c r="M283" s="12">
        <f t="shared" si="49"/>
        <v>1.2</v>
      </c>
      <c r="N283" s="12">
        <f t="shared" si="49"/>
        <v>205.46</v>
      </c>
      <c r="O283" s="12">
        <f t="shared" si="49"/>
        <v>1779.49</v>
      </c>
      <c r="P283" s="12">
        <f t="shared" si="49"/>
        <v>18.279999999999998</v>
      </c>
      <c r="Q283" s="12">
        <f t="shared" si="49"/>
        <v>30.009999999999998</v>
      </c>
      <c r="R283" s="12">
        <f t="shared" si="49"/>
        <v>2.94</v>
      </c>
      <c r="S283" s="12">
        <f t="shared" si="49"/>
        <v>1057.3999999999999</v>
      </c>
      <c r="T283" s="12">
        <f t="shared" si="49"/>
        <v>363.64</v>
      </c>
      <c r="U283" s="12">
        <f t="shared" si="49"/>
        <v>2187.09</v>
      </c>
      <c r="V283" s="12">
        <f t="shared" si="49"/>
        <v>225.16</v>
      </c>
      <c r="W283" s="12">
        <f t="shared" si="49"/>
        <v>226.32</v>
      </c>
      <c r="X283" s="12">
        <f t="shared" si="49"/>
        <v>233.49999999999997</v>
      </c>
      <c r="Y283" s="12">
        <f t="shared" si="49"/>
        <v>187.80999999999995</v>
      </c>
      <c r="Z283" s="12">
        <f t="shared" si="49"/>
        <v>261.75</v>
      </c>
      <c r="AA283" s="12">
        <f t="shared" si="49"/>
        <v>2276.17</v>
      </c>
      <c r="AB283" s="12">
        <f t="shared" si="49"/>
        <v>218.84000000000003</v>
      </c>
      <c r="AC283" s="12">
        <f t="shared" si="49"/>
        <v>209.25000000000006</v>
      </c>
      <c r="AD283" s="12">
        <f t="shared" si="49"/>
        <v>217.18000000000004</v>
      </c>
      <c r="AE283" s="12">
        <f t="shared" si="49"/>
        <v>352.18</v>
      </c>
      <c r="AF283" s="12">
        <f t="shared" si="49"/>
        <v>208.27</v>
      </c>
      <c r="AG283" s="12">
        <f t="shared" si="49"/>
        <v>15.07</v>
      </c>
      <c r="AH283" s="12">
        <f t="shared" si="49"/>
        <v>12116.810000000001</v>
      </c>
    </row>
    <row r="284" spans="1:34" s="6" customFormat="1" ht="11.25" customHeight="1" x14ac:dyDescent="0.2">
      <c r="A284" s="14" t="s">
        <v>308</v>
      </c>
      <c r="B284" s="12">
        <f>SUM(B53,B59,B77,B144,B150,B170,B220,B224,B249,B283)</f>
        <v>11701.469999999998</v>
      </c>
      <c r="C284" s="12">
        <f t="shared" ref="C284:AH284" si="50">SUM(C53,C59,C77,C144,C150,C170,C220,C224,C249,C283)</f>
        <v>11313.130000000001</v>
      </c>
      <c r="D284" s="12">
        <f t="shared" si="50"/>
        <v>9714.36</v>
      </c>
      <c r="E284" s="12">
        <f t="shared" si="50"/>
        <v>8061.1600000000008</v>
      </c>
      <c r="F284" s="12">
        <f t="shared" si="50"/>
        <v>4296.78</v>
      </c>
      <c r="G284" s="12">
        <f t="shared" si="50"/>
        <v>13171.71</v>
      </c>
      <c r="H284" s="12">
        <f t="shared" si="50"/>
        <v>10310.09</v>
      </c>
      <c r="I284" s="12">
        <f t="shared" si="50"/>
        <v>8968.07</v>
      </c>
      <c r="J284" s="12">
        <f t="shared" si="50"/>
        <v>6227.67</v>
      </c>
      <c r="K284" s="12">
        <f t="shared" si="50"/>
        <v>6309.9700000000012</v>
      </c>
      <c r="L284" s="12">
        <f t="shared" si="50"/>
        <v>7066.2999999999993</v>
      </c>
      <c r="M284" s="12">
        <f t="shared" si="50"/>
        <v>-13998.88</v>
      </c>
      <c r="N284" s="12">
        <f t="shared" si="50"/>
        <v>7310.2800000000007</v>
      </c>
      <c r="O284" s="12">
        <f t="shared" si="50"/>
        <v>9548.630000000001</v>
      </c>
      <c r="P284" s="12">
        <f t="shared" si="50"/>
        <v>7178.8199999999988</v>
      </c>
      <c r="Q284" s="12">
        <f t="shared" si="50"/>
        <v>7830.1600000000008</v>
      </c>
      <c r="R284" s="12">
        <f t="shared" si="50"/>
        <v>6806.5499999999993</v>
      </c>
      <c r="S284" s="12">
        <f t="shared" si="50"/>
        <v>11464.069999999998</v>
      </c>
      <c r="T284" s="12">
        <f t="shared" si="50"/>
        <v>8409.91</v>
      </c>
      <c r="U284" s="12">
        <f t="shared" si="50"/>
        <v>10088.660000000002</v>
      </c>
      <c r="V284" s="12">
        <f t="shared" si="50"/>
        <v>9929.1400000000012</v>
      </c>
      <c r="W284" s="12">
        <f t="shared" si="50"/>
        <v>10354.210000000001</v>
      </c>
      <c r="X284" s="12">
        <f t="shared" si="50"/>
        <v>6981.76</v>
      </c>
      <c r="Y284" s="12">
        <f t="shared" si="50"/>
        <v>-10392.35</v>
      </c>
      <c r="Z284" s="12">
        <f t="shared" si="50"/>
        <v>7251.3700000000008</v>
      </c>
      <c r="AA284" s="12">
        <f t="shared" si="50"/>
        <v>9383.02</v>
      </c>
      <c r="AB284" s="12">
        <f t="shared" si="50"/>
        <v>7997.84</v>
      </c>
      <c r="AC284" s="12">
        <f t="shared" si="50"/>
        <v>7001.75</v>
      </c>
      <c r="AD284" s="12">
        <f t="shared" si="50"/>
        <v>8243.2899999999991</v>
      </c>
      <c r="AE284" s="12">
        <f t="shared" si="50"/>
        <v>8475.2800000000007</v>
      </c>
      <c r="AF284" s="12">
        <f t="shared" si="50"/>
        <v>7882.7800000000007</v>
      </c>
      <c r="AG284" s="12">
        <f t="shared" si="50"/>
        <v>6357.7099999999991</v>
      </c>
      <c r="AH284" s="12">
        <f t="shared" si="50"/>
        <v>231244.71</v>
      </c>
    </row>
    <row r="285" spans="1:34" s="6" customFormat="1" ht="11.25" customHeight="1" x14ac:dyDescent="0.2">
      <c r="A285" s="23" t="s">
        <v>309</v>
      </c>
      <c r="B285" s="16">
        <f>B47-B284</f>
        <v>9904.7899999999972</v>
      </c>
      <c r="C285" s="16">
        <f>C47-C284</f>
        <v>10006.189999999999</v>
      </c>
      <c r="D285" s="16">
        <f>D47-D284</f>
        <v>12053.599999999995</v>
      </c>
      <c r="E285" s="16">
        <f>E47-E284</f>
        <v>13269.39</v>
      </c>
      <c r="F285" s="16">
        <f>F47-F284</f>
        <v>17094.939999999999</v>
      </c>
      <c r="G285" s="16">
        <f>G47-G284</f>
        <v>7321.9599999999991</v>
      </c>
      <c r="H285" s="16">
        <f>H47-H284</f>
        <v>10078.939999999995</v>
      </c>
      <c r="I285" s="16">
        <f>I47-I284</f>
        <v>19801.75</v>
      </c>
      <c r="J285" s="16">
        <f>J47-J284</f>
        <v>21801.61</v>
      </c>
      <c r="K285" s="16">
        <f>K47-K284</f>
        <v>22914.44</v>
      </c>
      <c r="L285" s="16">
        <f>L47-L284</f>
        <v>19720.3</v>
      </c>
      <c r="M285" s="16">
        <f>M47-M284</f>
        <v>43299.299999999996</v>
      </c>
      <c r="N285" s="16">
        <f>N47-N284</f>
        <v>17718.519999999997</v>
      </c>
      <c r="O285" s="16">
        <f>O47-O284</f>
        <v>15684.679999999997</v>
      </c>
      <c r="P285" s="16">
        <f>P47-P284</f>
        <v>18263.09</v>
      </c>
      <c r="Q285" s="16">
        <f>Q47-Q284</f>
        <v>17428.989999999998</v>
      </c>
      <c r="R285" s="16">
        <f>R47-R284</f>
        <v>18743.04</v>
      </c>
      <c r="S285" s="16">
        <f>S47-S284</f>
        <v>9510.4800000000014</v>
      </c>
      <c r="T285" s="16">
        <f>T47-T284</f>
        <v>13837.39</v>
      </c>
      <c r="U285" s="16">
        <f>U47-U284</f>
        <v>13772.889999999998</v>
      </c>
      <c r="V285" s="16">
        <f>V47-V284</f>
        <v>15174.88</v>
      </c>
      <c r="W285" s="16">
        <f>W47-W284</f>
        <v>14366.700000000003</v>
      </c>
      <c r="X285" s="16">
        <f>X47-X284</f>
        <v>18553.340000000004</v>
      </c>
      <c r="Y285" s="16">
        <f>Y47-Y284</f>
        <v>35348.020000000004</v>
      </c>
      <c r="Z285" s="16">
        <f>Z47-Z284</f>
        <v>17747.340000000004</v>
      </c>
      <c r="AA285" s="16">
        <f>AA47-AA284</f>
        <v>15575.740000000002</v>
      </c>
      <c r="AB285" s="16">
        <f>AB47-AB284</f>
        <v>16743.330000000002</v>
      </c>
      <c r="AC285" s="16">
        <f>AC47-AC284</f>
        <v>17991.38</v>
      </c>
      <c r="AD285" s="16">
        <f>AD47-AD284</f>
        <v>16772.270000000004</v>
      </c>
      <c r="AE285" s="16">
        <f>AE47-AE284</f>
        <v>13957.4</v>
      </c>
      <c r="AF285" s="16">
        <f>AF47-AF284</f>
        <v>13940.109999999999</v>
      </c>
      <c r="AG285" s="16">
        <f>AG47-AG284</f>
        <v>16921.700000000004</v>
      </c>
      <c r="AH285" s="16">
        <f>AH47-AH284</f>
        <v>545318.49999999977</v>
      </c>
    </row>
    <row r="286" spans="1:34" s="6" customFormat="1" ht="11.25" customHeight="1" x14ac:dyDescent="0.2">
      <c r="A286" s="4" t="s">
        <v>310</v>
      </c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</row>
    <row r="287" spans="1:34" s="6" customFormat="1" ht="11.25" customHeight="1" x14ac:dyDescent="0.2">
      <c r="A287" s="7" t="s">
        <v>311</v>
      </c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</row>
    <row r="288" spans="1:34" s="6" customFormat="1" ht="11.25" customHeight="1" x14ac:dyDescent="0.2">
      <c r="A288" s="13" t="s">
        <v>312</v>
      </c>
      <c r="B288" s="10">
        <v>1249.3699999999999</v>
      </c>
      <c r="C288" s="10">
        <v>1166.22</v>
      </c>
      <c r="D288" s="10">
        <v>1250.3499999999999</v>
      </c>
      <c r="E288" s="10">
        <v>1213.8599999999999</v>
      </c>
      <c r="F288" s="10">
        <v>5522.56</v>
      </c>
      <c r="G288" s="10">
        <v>5611.89</v>
      </c>
      <c r="H288" s="10">
        <v>5524.83</v>
      </c>
      <c r="I288" s="10">
        <v>5683.47</v>
      </c>
      <c r="J288" s="10">
        <v>5627.85</v>
      </c>
      <c r="K288" s="10">
        <v>5138.9799999999996</v>
      </c>
      <c r="L288" s="10">
        <v>4671.04</v>
      </c>
      <c r="M288" s="10">
        <v>4272.8900000000003</v>
      </c>
      <c r="N288" s="10">
        <v>4104.76</v>
      </c>
      <c r="O288" s="10">
        <v>3649.49</v>
      </c>
      <c r="P288" s="10">
        <v>3528.82</v>
      </c>
      <c r="Q288" s="10">
        <v>3724.44</v>
      </c>
      <c r="R288" s="10">
        <v>3699.01</v>
      </c>
      <c r="S288" s="10">
        <v>3681.47</v>
      </c>
      <c r="T288" s="10">
        <v>3636.82</v>
      </c>
      <c r="U288" s="10">
        <v>3758.83</v>
      </c>
      <c r="V288" s="10">
        <v>3705.55</v>
      </c>
      <c r="W288" s="10">
        <v>-22994.799999999999</v>
      </c>
      <c r="X288" s="10">
        <v>923.75</v>
      </c>
      <c r="Y288" s="10">
        <v>908.66</v>
      </c>
      <c r="Z288" s="10">
        <v>887.73</v>
      </c>
      <c r="AA288" s="10">
        <v>803.52</v>
      </c>
      <c r="AB288" s="10">
        <v>891.32</v>
      </c>
      <c r="AC288" s="10">
        <v>864.4</v>
      </c>
      <c r="AD288" s="10">
        <v>895.05</v>
      </c>
      <c r="AE288" s="10">
        <v>347.47</v>
      </c>
      <c r="AF288" s="10">
        <v>48.37</v>
      </c>
      <c r="AG288" s="10">
        <v>48.47</v>
      </c>
      <c r="AH288" s="10">
        <f>SUM(B288:AG288)</f>
        <v>64046.440000000024</v>
      </c>
    </row>
    <row r="289" spans="1:34" s="6" customFormat="1" ht="11.25" customHeight="1" x14ac:dyDescent="0.2">
      <c r="A289" s="8" t="s">
        <v>313</v>
      </c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</row>
    <row r="290" spans="1:34" s="6" customFormat="1" ht="11.25" customHeight="1" x14ac:dyDescent="0.2">
      <c r="A290" s="9" t="s">
        <v>314</v>
      </c>
      <c r="B290" s="10">
        <v>0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v>0</v>
      </c>
      <c r="M290" s="10">
        <v>46445.49</v>
      </c>
      <c r="N290" s="10">
        <v>0</v>
      </c>
      <c r="O290" s="10">
        <v>0</v>
      </c>
      <c r="P290" s="10">
        <v>-14269.42</v>
      </c>
      <c r="Q290" s="10">
        <v>0</v>
      </c>
      <c r="R290" s="10">
        <v>-2207.14</v>
      </c>
      <c r="S290" s="10">
        <v>-5732.77</v>
      </c>
      <c r="T290" s="10">
        <v>0</v>
      </c>
      <c r="U290" s="10">
        <v>0</v>
      </c>
      <c r="V290" s="10">
        <v>-6020.05</v>
      </c>
      <c r="W290" s="10">
        <v>-777.96</v>
      </c>
      <c r="X290" s="10">
        <v>-2866.16</v>
      </c>
      <c r="Y290" s="10">
        <v>-2224.16</v>
      </c>
      <c r="Z290" s="10">
        <v>-173.77</v>
      </c>
      <c r="AA290" s="10">
        <v>-27551.8</v>
      </c>
      <c r="AB290" s="10">
        <v>27433.55</v>
      </c>
      <c r="AC290" s="10">
        <v>-1620.33</v>
      </c>
      <c r="AD290" s="10">
        <v>-1181.24</v>
      </c>
      <c r="AE290" s="10">
        <v>-552.66</v>
      </c>
      <c r="AF290" s="10">
        <v>-1835.92</v>
      </c>
      <c r="AG290" s="10">
        <v>-1529.74</v>
      </c>
      <c r="AH290" s="10">
        <f>SUM(B290:AG290)</f>
        <v>5335.9200000000019</v>
      </c>
    </row>
    <row r="291" spans="1:34" s="6" customFormat="1" ht="11.25" customHeight="1" x14ac:dyDescent="0.2">
      <c r="A291" s="11" t="s">
        <v>315</v>
      </c>
      <c r="B291" s="12">
        <f t="shared" ref="B291:AH291" si="51">SUM(B290)</f>
        <v>0</v>
      </c>
      <c r="C291" s="12">
        <f t="shared" si="51"/>
        <v>0</v>
      </c>
      <c r="D291" s="12">
        <f t="shared" si="51"/>
        <v>0</v>
      </c>
      <c r="E291" s="12">
        <f t="shared" si="51"/>
        <v>0</v>
      </c>
      <c r="F291" s="12">
        <f t="shared" si="51"/>
        <v>0</v>
      </c>
      <c r="G291" s="12">
        <f t="shared" si="51"/>
        <v>0</v>
      </c>
      <c r="H291" s="12">
        <f t="shared" si="51"/>
        <v>0</v>
      </c>
      <c r="I291" s="12">
        <f t="shared" si="51"/>
        <v>0</v>
      </c>
      <c r="J291" s="12">
        <f t="shared" si="51"/>
        <v>0</v>
      </c>
      <c r="K291" s="12">
        <f t="shared" si="51"/>
        <v>0</v>
      </c>
      <c r="L291" s="12">
        <f t="shared" si="51"/>
        <v>0</v>
      </c>
      <c r="M291" s="12">
        <f t="shared" si="51"/>
        <v>46445.49</v>
      </c>
      <c r="N291" s="12">
        <f t="shared" si="51"/>
        <v>0</v>
      </c>
      <c r="O291" s="12">
        <f t="shared" si="51"/>
        <v>0</v>
      </c>
      <c r="P291" s="12">
        <f t="shared" si="51"/>
        <v>-14269.42</v>
      </c>
      <c r="Q291" s="12">
        <f t="shared" si="51"/>
        <v>0</v>
      </c>
      <c r="R291" s="12">
        <f t="shared" si="51"/>
        <v>-2207.14</v>
      </c>
      <c r="S291" s="12">
        <f t="shared" si="51"/>
        <v>-5732.77</v>
      </c>
      <c r="T291" s="12">
        <f t="shared" si="51"/>
        <v>0</v>
      </c>
      <c r="U291" s="12">
        <f t="shared" si="51"/>
        <v>0</v>
      </c>
      <c r="V291" s="12">
        <f t="shared" si="51"/>
        <v>-6020.05</v>
      </c>
      <c r="W291" s="12">
        <f t="shared" si="51"/>
        <v>-777.96</v>
      </c>
      <c r="X291" s="12">
        <f t="shared" si="51"/>
        <v>-2866.16</v>
      </c>
      <c r="Y291" s="12">
        <f t="shared" si="51"/>
        <v>-2224.16</v>
      </c>
      <c r="Z291" s="12">
        <f t="shared" si="51"/>
        <v>-173.77</v>
      </c>
      <c r="AA291" s="12">
        <f t="shared" si="51"/>
        <v>-27551.8</v>
      </c>
      <c r="AB291" s="12">
        <f t="shared" si="51"/>
        <v>27433.55</v>
      </c>
      <c r="AC291" s="12">
        <f t="shared" si="51"/>
        <v>-1620.33</v>
      </c>
      <c r="AD291" s="12">
        <f t="shared" si="51"/>
        <v>-1181.24</v>
      </c>
      <c r="AE291" s="12">
        <f t="shared" si="51"/>
        <v>-552.66</v>
      </c>
      <c r="AF291" s="12">
        <f t="shared" si="51"/>
        <v>-1835.92</v>
      </c>
      <c r="AG291" s="12">
        <f t="shared" si="51"/>
        <v>-1529.74</v>
      </c>
      <c r="AH291" s="12">
        <f t="shared" si="51"/>
        <v>5335.9200000000019</v>
      </c>
    </row>
    <row r="292" spans="1:34" s="6" customFormat="1" ht="11.25" customHeight="1" x14ac:dyDescent="0.2">
      <c r="A292" s="14" t="s">
        <v>316</v>
      </c>
      <c r="B292" s="12">
        <f t="shared" ref="B292:AH292" si="52">SUM(B288,B291)</f>
        <v>1249.3699999999999</v>
      </c>
      <c r="C292" s="12">
        <f t="shared" si="52"/>
        <v>1166.22</v>
      </c>
      <c r="D292" s="12">
        <f t="shared" si="52"/>
        <v>1250.3499999999999</v>
      </c>
      <c r="E292" s="12">
        <f t="shared" si="52"/>
        <v>1213.8599999999999</v>
      </c>
      <c r="F292" s="12">
        <f t="shared" si="52"/>
        <v>5522.56</v>
      </c>
      <c r="G292" s="12">
        <f t="shared" si="52"/>
        <v>5611.89</v>
      </c>
      <c r="H292" s="12">
        <f t="shared" si="52"/>
        <v>5524.83</v>
      </c>
      <c r="I292" s="12">
        <f t="shared" si="52"/>
        <v>5683.47</v>
      </c>
      <c r="J292" s="12">
        <f t="shared" si="52"/>
        <v>5627.85</v>
      </c>
      <c r="K292" s="12">
        <f t="shared" si="52"/>
        <v>5138.9799999999996</v>
      </c>
      <c r="L292" s="12">
        <f t="shared" si="52"/>
        <v>4671.04</v>
      </c>
      <c r="M292" s="12">
        <f t="shared" si="52"/>
        <v>50718.38</v>
      </c>
      <c r="N292" s="12">
        <f t="shared" si="52"/>
        <v>4104.76</v>
      </c>
      <c r="O292" s="12">
        <f t="shared" si="52"/>
        <v>3649.49</v>
      </c>
      <c r="P292" s="12">
        <f t="shared" si="52"/>
        <v>-10740.6</v>
      </c>
      <c r="Q292" s="12">
        <f t="shared" si="52"/>
        <v>3724.44</v>
      </c>
      <c r="R292" s="12">
        <f t="shared" si="52"/>
        <v>1491.8700000000003</v>
      </c>
      <c r="S292" s="12">
        <f t="shared" si="52"/>
        <v>-2051.3000000000006</v>
      </c>
      <c r="T292" s="12">
        <f t="shared" si="52"/>
        <v>3636.82</v>
      </c>
      <c r="U292" s="12">
        <f t="shared" si="52"/>
        <v>3758.83</v>
      </c>
      <c r="V292" s="12">
        <f t="shared" si="52"/>
        <v>-2314.5</v>
      </c>
      <c r="W292" s="12">
        <f t="shared" si="52"/>
        <v>-23772.76</v>
      </c>
      <c r="X292" s="12">
        <f t="shared" si="52"/>
        <v>-1942.4099999999999</v>
      </c>
      <c r="Y292" s="12">
        <f t="shared" si="52"/>
        <v>-1315.5</v>
      </c>
      <c r="Z292" s="12">
        <f t="shared" si="52"/>
        <v>713.96</v>
      </c>
      <c r="AA292" s="12">
        <f t="shared" si="52"/>
        <v>-26748.28</v>
      </c>
      <c r="AB292" s="12">
        <f t="shared" si="52"/>
        <v>28324.87</v>
      </c>
      <c r="AC292" s="12">
        <f t="shared" si="52"/>
        <v>-755.93</v>
      </c>
      <c r="AD292" s="12">
        <f t="shared" si="52"/>
        <v>-286.19000000000005</v>
      </c>
      <c r="AE292" s="12">
        <f t="shared" si="52"/>
        <v>-205.18999999999994</v>
      </c>
      <c r="AF292" s="12">
        <f t="shared" si="52"/>
        <v>-1787.5500000000002</v>
      </c>
      <c r="AG292" s="12">
        <f t="shared" si="52"/>
        <v>-1481.27</v>
      </c>
      <c r="AH292" s="12">
        <f t="shared" si="52"/>
        <v>69382.36000000003</v>
      </c>
    </row>
    <row r="293" spans="1:34" s="6" customFormat="1" ht="11.25" customHeight="1" x14ac:dyDescent="0.2">
      <c r="A293" s="7" t="s">
        <v>317</v>
      </c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</row>
    <row r="294" spans="1:34" s="6" customFormat="1" ht="11.25" customHeight="1" x14ac:dyDescent="0.2">
      <c r="A294" s="13" t="s">
        <v>318</v>
      </c>
      <c r="B294" s="10">
        <v>0</v>
      </c>
      <c r="C294" s="10">
        <v>26.06</v>
      </c>
      <c r="D294" s="10">
        <v>0</v>
      </c>
      <c r="E294" s="10">
        <v>0</v>
      </c>
      <c r="F294" s="10">
        <v>50</v>
      </c>
      <c r="G294" s="10">
        <v>150</v>
      </c>
      <c r="H294" s="10">
        <v>0</v>
      </c>
      <c r="I294" s="10">
        <v>0</v>
      </c>
      <c r="J294" s="10">
        <v>0</v>
      </c>
      <c r="K294" s="10">
        <v>9.06</v>
      </c>
      <c r="L294" s="10">
        <v>0</v>
      </c>
      <c r="M294" s="10">
        <v>0</v>
      </c>
      <c r="N294" s="10">
        <v>0</v>
      </c>
      <c r="O294" s="10">
        <v>0</v>
      </c>
      <c r="P294" s="10">
        <v>0</v>
      </c>
      <c r="Q294" s="10">
        <v>0</v>
      </c>
      <c r="R294" s="10">
        <v>50</v>
      </c>
      <c r="S294" s="10">
        <v>0</v>
      </c>
      <c r="T294" s="10">
        <v>0</v>
      </c>
      <c r="U294" s="10">
        <v>0</v>
      </c>
      <c r="V294" s="10">
        <v>0</v>
      </c>
      <c r="W294" s="10">
        <v>0</v>
      </c>
      <c r="X294" s="10">
        <v>0</v>
      </c>
      <c r="Y294" s="10">
        <v>0</v>
      </c>
      <c r="Z294" s="10">
        <v>0</v>
      </c>
      <c r="AA294" s="10">
        <v>0</v>
      </c>
      <c r="AB294" s="10">
        <v>0</v>
      </c>
      <c r="AC294" s="10">
        <v>0</v>
      </c>
      <c r="AD294" s="10">
        <v>0</v>
      </c>
      <c r="AE294" s="10">
        <v>50</v>
      </c>
      <c r="AF294" s="10">
        <v>0</v>
      </c>
      <c r="AG294" s="10">
        <v>0</v>
      </c>
      <c r="AH294" s="10">
        <f>SUM(B294:AG294)</f>
        <v>335.12</v>
      </c>
    </row>
    <row r="295" spans="1:34" s="6" customFormat="1" ht="11.25" customHeight="1" x14ac:dyDescent="0.2">
      <c r="A295" s="13" t="s">
        <v>319</v>
      </c>
      <c r="B295" s="10">
        <v>0</v>
      </c>
      <c r="C295" s="10">
        <v>0</v>
      </c>
      <c r="D295" s="10">
        <v>0</v>
      </c>
      <c r="E295" s="10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24.94</v>
      </c>
      <c r="T295" s="10">
        <v>0</v>
      </c>
      <c r="U295" s="10">
        <v>0</v>
      </c>
      <c r="V295" s="10">
        <v>0</v>
      </c>
      <c r="W295" s="10">
        <v>0</v>
      </c>
      <c r="X295" s="10">
        <v>0</v>
      </c>
      <c r="Y295" s="10">
        <v>0</v>
      </c>
      <c r="Z295" s="10">
        <v>5.63</v>
      </c>
      <c r="AA295" s="10">
        <v>0</v>
      </c>
      <c r="AB295" s="10">
        <v>0</v>
      </c>
      <c r="AC295" s="10">
        <v>0</v>
      </c>
      <c r="AD295" s="10">
        <v>0</v>
      </c>
      <c r="AE295" s="10">
        <v>0</v>
      </c>
      <c r="AF295" s="10">
        <v>0</v>
      </c>
      <c r="AG295" s="10">
        <v>0</v>
      </c>
      <c r="AH295" s="10">
        <f>SUM(B295:AG295)</f>
        <v>30.57</v>
      </c>
    </row>
    <row r="296" spans="1:34" s="6" customFormat="1" ht="11.25" customHeight="1" x14ac:dyDescent="0.2">
      <c r="A296" s="13" t="s">
        <v>320</v>
      </c>
      <c r="B296" s="10">
        <v>8658.6200000000008</v>
      </c>
      <c r="C296" s="10">
        <v>8641.6200000000008</v>
      </c>
      <c r="D296" s="10">
        <v>8063.04</v>
      </c>
      <c r="E296" s="10">
        <v>8596.11</v>
      </c>
      <c r="F296" s="10">
        <v>12564.47</v>
      </c>
      <c r="G296" s="10">
        <v>12945.88</v>
      </c>
      <c r="H296" s="10">
        <v>12518.72</v>
      </c>
      <c r="I296" s="10">
        <v>12927.19</v>
      </c>
      <c r="J296" s="10">
        <v>12888.28</v>
      </c>
      <c r="K296" s="10">
        <v>12152.97</v>
      </c>
      <c r="L296" s="10">
        <v>12019.11</v>
      </c>
      <c r="M296" s="10">
        <v>11329.23</v>
      </c>
      <c r="N296" s="10">
        <v>11445.12</v>
      </c>
      <c r="O296" s="10">
        <v>11069.86</v>
      </c>
      <c r="P296" s="10">
        <v>10012.36</v>
      </c>
      <c r="Q296" s="10">
        <v>11025</v>
      </c>
      <c r="R296" s="10">
        <v>10672.55</v>
      </c>
      <c r="S296" s="10">
        <v>10933.11</v>
      </c>
      <c r="T296" s="10">
        <v>10562.46</v>
      </c>
      <c r="U296" s="10">
        <v>10926.05</v>
      </c>
      <c r="V296" s="10">
        <v>10913.09</v>
      </c>
      <c r="W296" s="10">
        <v>-16066.06</v>
      </c>
      <c r="X296" s="10">
        <v>8188.96</v>
      </c>
      <c r="Y296" s="10">
        <v>7903.71</v>
      </c>
      <c r="Z296" s="10">
        <v>8144.11</v>
      </c>
      <c r="AA296" s="10">
        <v>8122.11</v>
      </c>
      <c r="AB296" s="10">
        <v>7316.15</v>
      </c>
      <c r="AC296" s="10">
        <v>8074.6</v>
      </c>
      <c r="AD296" s="10">
        <v>7792.31</v>
      </c>
      <c r="AE296" s="10">
        <v>8028.51</v>
      </c>
      <c r="AF296" s="10">
        <v>7747.75</v>
      </c>
      <c r="AG296" s="10">
        <v>7982.25</v>
      </c>
      <c r="AH296" s="10">
        <f>SUM(B296:AG296)</f>
        <v>294099.23999999987</v>
      </c>
    </row>
    <row r="297" spans="1:34" s="6" customFormat="1" ht="11.25" customHeight="1" x14ac:dyDescent="0.2">
      <c r="A297" s="13" t="s">
        <v>321</v>
      </c>
      <c r="B297" s="10">
        <v>6263.13</v>
      </c>
      <c r="C297" s="10">
        <v>6263.13</v>
      </c>
      <c r="D297" s="10">
        <v>6263.13</v>
      </c>
      <c r="E297" s="10">
        <v>6263.13</v>
      </c>
      <c r="F297" s="10">
        <v>6263.13</v>
      </c>
      <c r="G297" s="10">
        <v>6263.13</v>
      </c>
      <c r="H297" s="10">
        <v>6263.13</v>
      </c>
      <c r="I297" s="10">
        <v>6263.13</v>
      </c>
      <c r="J297" s="10">
        <v>6263.13</v>
      </c>
      <c r="K297" s="10">
        <v>6263.13</v>
      </c>
      <c r="L297" s="10">
        <v>6263.13</v>
      </c>
      <c r="M297" s="10">
        <v>6262.93</v>
      </c>
      <c r="N297" s="10">
        <v>6263.13</v>
      </c>
      <c r="O297" s="10">
        <v>6263.13</v>
      </c>
      <c r="P297" s="10">
        <v>6263.13</v>
      </c>
      <c r="Q297" s="10">
        <v>6263.13</v>
      </c>
      <c r="R297" s="10">
        <v>6263.13</v>
      </c>
      <c r="S297" s="10">
        <v>6263.13</v>
      </c>
      <c r="T297" s="10">
        <v>6263.13</v>
      </c>
      <c r="U297" s="10">
        <v>6263.13</v>
      </c>
      <c r="V297" s="10">
        <v>6263.13</v>
      </c>
      <c r="W297" s="10">
        <v>6263.13</v>
      </c>
      <c r="X297" s="10">
        <v>6263.13</v>
      </c>
      <c r="Y297" s="10">
        <v>6262.93</v>
      </c>
      <c r="Z297" s="10">
        <v>6263.13</v>
      </c>
      <c r="AA297" s="10">
        <v>6263.13</v>
      </c>
      <c r="AB297" s="10">
        <v>6263.13</v>
      </c>
      <c r="AC297" s="10">
        <v>6263.13</v>
      </c>
      <c r="AD297" s="10">
        <v>6263.13</v>
      </c>
      <c r="AE297" s="10">
        <v>6263.13</v>
      </c>
      <c r="AF297" s="10">
        <v>6263.13</v>
      </c>
      <c r="AG297" s="10">
        <v>6263.13</v>
      </c>
      <c r="AH297" s="10">
        <f>SUM(B297:AG297)</f>
        <v>200419.76000000007</v>
      </c>
    </row>
    <row r="298" spans="1:34" s="6" customFormat="1" ht="11.25" customHeight="1" x14ac:dyDescent="0.2">
      <c r="A298" s="13" t="s">
        <v>322</v>
      </c>
      <c r="B298" s="10">
        <v>283.61</v>
      </c>
      <c r="C298" s="10">
        <v>283.61</v>
      </c>
      <c r="D298" s="10">
        <v>283.61</v>
      </c>
      <c r="E298" s="10">
        <v>283.61</v>
      </c>
      <c r="F298" s="10">
        <v>283.61</v>
      </c>
      <c r="G298" s="10">
        <v>283.61</v>
      </c>
      <c r="H298" s="10">
        <v>283.61</v>
      </c>
      <c r="I298" s="10">
        <v>283.61</v>
      </c>
      <c r="J298" s="10">
        <v>283.61</v>
      </c>
      <c r="K298" s="10">
        <v>283.61</v>
      </c>
      <c r="L298" s="10">
        <v>283.61</v>
      </c>
      <c r="M298" s="10">
        <v>283.52999999999997</v>
      </c>
      <c r="N298" s="10">
        <v>283.61</v>
      </c>
      <c r="O298" s="10">
        <v>283.61</v>
      </c>
      <c r="P298" s="10">
        <v>283.61</v>
      </c>
      <c r="Q298" s="10">
        <v>283.61</v>
      </c>
      <c r="R298" s="10">
        <v>283.61</v>
      </c>
      <c r="S298" s="10">
        <v>283.61</v>
      </c>
      <c r="T298" s="10">
        <v>283.61</v>
      </c>
      <c r="U298" s="10">
        <v>283.61</v>
      </c>
      <c r="V298" s="10">
        <v>283.61</v>
      </c>
      <c r="W298" s="10">
        <v>283.61</v>
      </c>
      <c r="X298" s="10">
        <v>283.61</v>
      </c>
      <c r="Y298" s="10">
        <v>283.52999999999997</v>
      </c>
      <c r="Z298" s="10">
        <v>283.61</v>
      </c>
      <c r="AA298" s="10">
        <v>283.61</v>
      </c>
      <c r="AB298" s="10">
        <v>283.61</v>
      </c>
      <c r="AC298" s="10">
        <v>283.61</v>
      </c>
      <c r="AD298" s="10">
        <v>283.61</v>
      </c>
      <c r="AE298" s="10">
        <v>283.61</v>
      </c>
      <c r="AF298" s="10">
        <v>283.61</v>
      </c>
      <c r="AG298" s="10">
        <v>283.61</v>
      </c>
      <c r="AH298" s="10">
        <f>SUM(B298:AG298)</f>
        <v>9075.3599999999988</v>
      </c>
    </row>
    <row r="299" spans="1:34" s="6" customFormat="1" ht="11.25" customHeight="1" x14ac:dyDescent="0.2">
      <c r="A299" s="14" t="s">
        <v>323</v>
      </c>
      <c r="B299" s="12">
        <f t="shared" ref="B299:AH299" si="53">SUM(B294:B298)</f>
        <v>15205.36</v>
      </c>
      <c r="C299" s="12">
        <f t="shared" si="53"/>
        <v>15214.420000000002</v>
      </c>
      <c r="D299" s="12">
        <f t="shared" si="53"/>
        <v>14609.78</v>
      </c>
      <c r="E299" s="12">
        <f t="shared" si="53"/>
        <v>15142.850000000002</v>
      </c>
      <c r="F299" s="12">
        <f t="shared" si="53"/>
        <v>19161.21</v>
      </c>
      <c r="G299" s="12">
        <f t="shared" si="53"/>
        <v>19642.62</v>
      </c>
      <c r="H299" s="12">
        <f t="shared" si="53"/>
        <v>19065.46</v>
      </c>
      <c r="I299" s="12">
        <f t="shared" si="53"/>
        <v>19473.93</v>
      </c>
      <c r="J299" s="12">
        <f t="shared" si="53"/>
        <v>19435.02</v>
      </c>
      <c r="K299" s="12">
        <f t="shared" si="53"/>
        <v>18708.77</v>
      </c>
      <c r="L299" s="12">
        <f t="shared" si="53"/>
        <v>18565.850000000002</v>
      </c>
      <c r="M299" s="12">
        <f t="shared" si="53"/>
        <v>17875.689999999999</v>
      </c>
      <c r="N299" s="12">
        <f t="shared" si="53"/>
        <v>17991.86</v>
      </c>
      <c r="O299" s="12">
        <f t="shared" si="53"/>
        <v>17616.600000000002</v>
      </c>
      <c r="P299" s="12">
        <f t="shared" si="53"/>
        <v>16559.100000000002</v>
      </c>
      <c r="Q299" s="12">
        <f t="shared" si="53"/>
        <v>17571.740000000002</v>
      </c>
      <c r="R299" s="12">
        <f t="shared" si="53"/>
        <v>17269.29</v>
      </c>
      <c r="S299" s="12">
        <f t="shared" si="53"/>
        <v>17504.79</v>
      </c>
      <c r="T299" s="12">
        <f t="shared" si="53"/>
        <v>17109.2</v>
      </c>
      <c r="U299" s="12">
        <f t="shared" si="53"/>
        <v>17472.79</v>
      </c>
      <c r="V299" s="12">
        <f t="shared" si="53"/>
        <v>17459.830000000002</v>
      </c>
      <c r="W299" s="12">
        <f t="shared" si="53"/>
        <v>-9519.32</v>
      </c>
      <c r="X299" s="12">
        <f t="shared" si="53"/>
        <v>14735.7</v>
      </c>
      <c r="Y299" s="12">
        <f t="shared" si="53"/>
        <v>14450.17</v>
      </c>
      <c r="Z299" s="12">
        <f t="shared" si="53"/>
        <v>14696.48</v>
      </c>
      <c r="AA299" s="12">
        <f t="shared" si="53"/>
        <v>14668.85</v>
      </c>
      <c r="AB299" s="12">
        <f t="shared" si="53"/>
        <v>13862.89</v>
      </c>
      <c r="AC299" s="12">
        <f t="shared" si="53"/>
        <v>14621.34</v>
      </c>
      <c r="AD299" s="12">
        <f t="shared" si="53"/>
        <v>14339.050000000001</v>
      </c>
      <c r="AE299" s="12">
        <f t="shared" si="53"/>
        <v>14625.25</v>
      </c>
      <c r="AF299" s="12">
        <f t="shared" si="53"/>
        <v>14294.490000000002</v>
      </c>
      <c r="AG299" s="12">
        <f t="shared" si="53"/>
        <v>14528.990000000002</v>
      </c>
      <c r="AH299" s="12">
        <f t="shared" si="53"/>
        <v>503960.04999999993</v>
      </c>
    </row>
    <row r="300" spans="1:34" s="6" customFormat="1" ht="11.25" customHeight="1" x14ac:dyDescent="0.2">
      <c r="A300" s="23" t="s">
        <v>324</v>
      </c>
      <c r="B300" s="16">
        <f t="shared" ref="B300:AH300" si="54">B292-B299</f>
        <v>-13955.990000000002</v>
      </c>
      <c r="C300" s="16">
        <f t="shared" si="54"/>
        <v>-14048.200000000003</v>
      </c>
      <c r="D300" s="16">
        <f t="shared" si="54"/>
        <v>-13359.43</v>
      </c>
      <c r="E300" s="16">
        <f t="shared" si="54"/>
        <v>-13928.990000000002</v>
      </c>
      <c r="F300" s="16">
        <f t="shared" si="54"/>
        <v>-13638.649999999998</v>
      </c>
      <c r="G300" s="16">
        <f t="shared" si="54"/>
        <v>-14030.73</v>
      </c>
      <c r="H300" s="16">
        <f t="shared" si="54"/>
        <v>-13540.63</v>
      </c>
      <c r="I300" s="16">
        <f t="shared" si="54"/>
        <v>-13790.46</v>
      </c>
      <c r="J300" s="16">
        <f t="shared" si="54"/>
        <v>-13807.17</v>
      </c>
      <c r="K300" s="16">
        <f t="shared" si="54"/>
        <v>-13569.79</v>
      </c>
      <c r="L300" s="16">
        <f t="shared" si="54"/>
        <v>-13894.810000000001</v>
      </c>
      <c r="M300" s="16">
        <f t="shared" si="54"/>
        <v>32842.69</v>
      </c>
      <c r="N300" s="16">
        <f t="shared" si="54"/>
        <v>-13887.1</v>
      </c>
      <c r="O300" s="16">
        <f t="shared" si="54"/>
        <v>-13967.110000000002</v>
      </c>
      <c r="P300" s="16">
        <f t="shared" si="54"/>
        <v>-27299.700000000004</v>
      </c>
      <c r="Q300" s="16">
        <f t="shared" si="54"/>
        <v>-13847.300000000001</v>
      </c>
      <c r="R300" s="16">
        <f t="shared" si="54"/>
        <v>-15777.42</v>
      </c>
      <c r="S300" s="16">
        <f t="shared" si="54"/>
        <v>-19556.09</v>
      </c>
      <c r="T300" s="16">
        <f t="shared" si="54"/>
        <v>-13472.380000000001</v>
      </c>
      <c r="U300" s="16">
        <f t="shared" si="54"/>
        <v>-13713.960000000001</v>
      </c>
      <c r="V300" s="16">
        <f t="shared" si="54"/>
        <v>-19774.330000000002</v>
      </c>
      <c r="W300" s="16">
        <f t="shared" si="54"/>
        <v>-14253.439999999999</v>
      </c>
      <c r="X300" s="16">
        <f t="shared" si="54"/>
        <v>-16678.11</v>
      </c>
      <c r="Y300" s="16">
        <f t="shared" si="54"/>
        <v>-15765.67</v>
      </c>
      <c r="Z300" s="16">
        <f t="shared" si="54"/>
        <v>-13982.52</v>
      </c>
      <c r="AA300" s="16">
        <f t="shared" si="54"/>
        <v>-41417.129999999997</v>
      </c>
      <c r="AB300" s="16">
        <f t="shared" si="54"/>
        <v>14461.98</v>
      </c>
      <c r="AC300" s="16">
        <f t="shared" si="54"/>
        <v>-15377.27</v>
      </c>
      <c r="AD300" s="16">
        <f t="shared" si="54"/>
        <v>-14625.240000000002</v>
      </c>
      <c r="AE300" s="16">
        <f t="shared" si="54"/>
        <v>-14830.44</v>
      </c>
      <c r="AF300" s="16">
        <f t="shared" si="54"/>
        <v>-16082.04</v>
      </c>
      <c r="AG300" s="16">
        <f t="shared" si="54"/>
        <v>-16010.260000000002</v>
      </c>
      <c r="AH300" s="16">
        <f t="shared" si="54"/>
        <v>-434577.68999999989</v>
      </c>
    </row>
    <row r="301" spans="1:34" s="6" customFormat="1" ht="11.25" customHeight="1" x14ac:dyDescent="0.2">
      <c r="A301" s="23" t="s">
        <v>325</v>
      </c>
      <c r="B301" s="16">
        <f t="shared" ref="B301:AH301" si="55">B285+B300</f>
        <v>-4051.2000000000044</v>
      </c>
      <c r="C301" s="16">
        <f t="shared" si="55"/>
        <v>-4042.0100000000039</v>
      </c>
      <c r="D301" s="16">
        <f t="shared" si="55"/>
        <v>-1305.8300000000054</v>
      </c>
      <c r="E301" s="16">
        <f t="shared" si="55"/>
        <v>-659.60000000000218</v>
      </c>
      <c r="F301" s="16">
        <f t="shared" si="55"/>
        <v>3456.2900000000009</v>
      </c>
      <c r="G301" s="16">
        <f t="shared" si="55"/>
        <v>-6708.77</v>
      </c>
      <c r="H301" s="16">
        <f t="shared" si="55"/>
        <v>-3461.6900000000041</v>
      </c>
      <c r="I301" s="16">
        <f t="shared" si="55"/>
        <v>6011.2900000000009</v>
      </c>
      <c r="J301" s="16">
        <f t="shared" si="55"/>
        <v>7994.4400000000005</v>
      </c>
      <c r="K301" s="16">
        <f t="shared" si="55"/>
        <v>9344.6499999999978</v>
      </c>
      <c r="L301" s="16">
        <f t="shared" si="55"/>
        <v>5825.489999999998</v>
      </c>
      <c r="M301" s="16">
        <f t="shared" si="55"/>
        <v>76141.989999999991</v>
      </c>
      <c r="N301" s="16">
        <f t="shared" si="55"/>
        <v>3831.4199999999964</v>
      </c>
      <c r="O301" s="16">
        <f t="shared" si="55"/>
        <v>1717.5699999999943</v>
      </c>
      <c r="P301" s="16">
        <f t="shared" si="55"/>
        <v>-9036.6100000000042</v>
      </c>
      <c r="Q301" s="16">
        <f t="shared" si="55"/>
        <v>3581.6899999999969</v>
      </c>
      <c r="R301" s="16">
        <f t="shared" si="55"/>
        <v>2965.6200000000008</v>
      </c>
      <c r="S301" s="16">
        <f t="shared" si="55"/>
        <v>-10045.609999999999</v>
      </c>
      <c r="T301" s="16">
        <f t="shared" si="55"/>
        <v>365.0099999999984</v>
      </c>
      <c r="U301" s="16">
        <f t="shared" si="55"/>
        <v>58.929999999996653</v>
      </c>
      <c r="V301" s="16">
        <f t="shared" si="55"/>
        <v>-4599.4500000000025</v>
      </c>
      <c r="W301" s="16">
        <f t="shared" si="55"/>
        <v>113.26000000000386</v>
      </c>
      <c r="X301" s="16">
        <f t="shared" si="55"/>
        <v>1875.2300000000032</v>
      </c>
      <c r="Y301" s="16">
        <f t="shared" si="55"/>
        <v>19582.350000000006</v>
      </c>
      <c r="Z301" s="16">
        <f t="shared" si="55"/>
        <v>3764.8200000000033</v>
      </c>
      <c r="AA301" s="16">
        <f t="shared" si="55"/>
        <v>-25841.389999999996</v>
      </c>
      <c r="AB301" s="16">
        <f t="shared" si="55"/>
        <v>31205.31</v>
      </c>
      <c r="AC301" s="16">
        <f t="shared" si="55"/>
        <v>2614.1100000000006</v>
      </c>
      <c r="AD301" s="16">
        <f t="shared" si="55"/>
        <v>2147.0300000000025</v>
      </c>
      <c r="AE301" s="16">
        <f t="shared" si="55"/>
        <v>-873.04000000000087</v>
      </c>
      <c r="AF301" s="16">
        <f t="shared" si="55"/>
        <v>-2141.9300000000021</v>
      </c>
      <c r="AG301" s="16">
        <f t="shared" si="55"/>
        <v>911.44000000000233</v>
      </c>
      <c r="AH301" s="16">
        <f t="shared" si="55"/>
        <v>110740.80999999988</v>
      </c>
    </row>
  </sheetData>
  <mergeCells count="5">
    <mergeCell ref="A5:AH5"/>
    <mergeCell ref="A1:AH1"/>
    <mergeCell ref="A2:AH2"/>
    <mergeCell ref="A3:AH3"/>
    <mergeCell ref="A4:AH4"/>
  </mergeCells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94A7BE320B074982B47287B466A2A8" ma:contentTypeVersion="12" ma:contentTypeDescription="Create a new document." ma:contentTypeScope="" ma:versionID="7dc6527311184d93e9b7fb356905f559">
  <xsd:schema xmlns:xsd="http://www.w3.org/2001/XMLSchema" xmlns:xs="http://www.w3.org/2001/XMLSchema" xmlns:p="http://schemas.microsoft.com/office/2006/metadata/properties" xmlns:ns2="55c43fe4-0245-4b48-86a2-447ee756beee" xmlns:ns3="1983b121-01c3-4276-943e-9e434fc55a62" targetNamespace="http://schemas.microsoft.com/office/2006/metadata/properties" ma:root="true" ma:fieldsID="5189572cc6ff4909f07d6f29e5a42551" ns2:_="" ns3:_="">
    <xsd:import namespace="55c43fe4-0245-4b48-86a2-447ee756beee"/>
    <xsd:import namespace="1983b121-01c3-4276-943e-9e434fc55a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c43fe4-0245-4b48-86a2-447ee756be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e339e52-96c7-425b-b8db-d0fa4eb9f5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83b121-01c3-4276-943e-9e434fc55a6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a416881-da34-435a-ac1b-a846257355de}" ma:internalName="TaxCatchAll" ma:showField="CatchAllData" ma:web="1983b121-01c3-4276-943e-9e434fc55a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c43fe4-0245-4b48-86a2-447ee756beee">
      <Terms xmlns="http://schemas.microsoft.com/office/infopath/2007/PartnerControls"/>
    </lcf76f155ced4ddcb4097134ff3c332f>
    <TaxCatchAll xmlns="1983b121-01c3-4276-943e-9e434fc55a62" xsi:nil="true"/>
  </documentManagement>
</p:properties>
</file>

<file path=customXml/itemProps1.xml><?xml version="1.0" encoding="utf-8"?>
<ds:datastoreItem xmlns:ds="http://schemas.openxmlformats.org/officeDocument/2006/customXml" ds:itemID="{DBC60166-3313-411F-8AF5-E958BF7BD709}"/>
</file>

<file path=customXml/itemProps2.xml><?xml version="1.0" encoding="utf-8"?>
<ds:datastoreItem xmlns:ds="http://schemas.openxmlformats.org/officeDocument/2006/customXml" ds:itemID="{39DD8155-5BD5-4A3A-8F24-44953C44E639}"/>
</file>

<file path=customXml/itemProps3.xml><?xml version="1.0" encoding="utf-8"?>
<ds:datastoreItem xmlns:ds="http://schemas.openxmlformats.org/officeDocument/2006/customXml" ds:itemID="{CE15656D-6D92-489C-95BE-7D3D77339D0E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P&amp;L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Income Statement</dc:title>
  <dc:subject/>
  <dc:creator>NetSuite Reports</dc:creator>
  <dc:description/>
  <cp:lastModifiedBy>Brian Ullrich</cp:lastModifiedBy>
  <cp:revision>0</cp:revision>
  <dcterms:created xsi:type="dcterms:W3CDTF">2026-09-14T18:20:01Z</dcterms:created>
  <dcterms:modified xsi:type="dcterms:W3CDTF">2026-09-14T18:41:40Z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0x010100FA94A7BE320B074982B47287B466A2A8</vt:lpwstr>
  </property>
</Properties>
</file>