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 Trout\Documents\Pendleton\"/>
    </mc:Choice>
  </mc:AlternateContent>
  <xr:revisionPtr revIDLastSave="0" documentId="8_{20572EA1-AE3A-4CD4-8821-0AD5BB73A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comeStatement" sheetId="1" r:id="rId1"/>
    <sheet name="Balance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B3" i="2"/>
  <c r="C3" i="2" s="1"/>
  <c r="B2" i="2"/>
  <c r="F13" i="1"/>
  <c r="F11" i="1"/>
  <c r="F8" i="1"/>
  <c r="F6" i="1"/>
  <c r="F5" i="1"/>
  <c r="F3" i="1"/>
  <c r="E14" i="1"/>
  <c r="E15" i="1" s="1"/>
  <c r="C14" i="1"/>
  <c r="C15" i="1" s="1"/>
  <c r="E12" i="1"/>
  <c r="F12" i="1" s="1"/>
  <c r="C12" i="1"/>
  <c r="C11" i="1"/>
  <c r="E9" i="1"/>
  <c r="F9" i="1" s="1"/>
  <c r="C9" i="1"/>
  <c r="C8" i="1"/>
  <c r="E7" i="1"/>
  <c r="F7" i="1" s="1"/>
  <c r="C7" i="1"/>
  <c r="E6" i="1"/>
  <c r="C6" i="1"/>
  <c r="C5" i="1"/>
  <c r="E4" i="1"/>
  <c r="F4" i="1" s="1"/>
  <c r="C4" i="1"/>
  <c r="C3" i="1"/>
  <c r="B5" i="2" l="1"/>
  <c r="C2" i="2"/>
  <c r="C5" i="2" s="1"/>
  <c r="F10" i="1"/>
  <c r="F14" i="1"/>
  <c r="F15" i="1" s="1"/>
  <c r="F16" i="1" s="1"/>
  <c r="E10" i="1"/>
  <c r="C10" i="1"/>
  <c r="E16" i="1"/>
  <c r="C16" i="1" l="1"/>
</calcChain>
</file>

<file path=xl/sharedStrings.xml><?xml version="1.0" encoding="utf-8"?>
<sst xmlns="http://schemas.openxmlformats.org/spreadsheetml/2006/main" count="27" uniqueCount="25">
  <si>
    <t>Jan - Dec 2024</t>
  </si>
  <si>
    <t>Jan - May, 2025</t>
  </si>
  <si>
    <t xml:space="preserve">      1506 Staples Mill Rd. Richmond, VA</t>
  </si>
  <si>
    <t xml:space="preserve">         1506 - Penalties and Interest</t>
  </si>
  <si>
    <t xml:space="preserve">         1506 - Real Estate Tax</t>
  </si>
  <si>
    <t xml:space="preserve">         1506 - Repairs &amp; Maintenance</t>
  </si>
  <si>
    <t xml:space="preserve">            1506 - Building Repair &amp; Maintenance</t>
  </si>
  <si>
    <t xml:space="preserve">            1506 - Landscaping &amp; Lawn Care</t>
  </si>
  <si>
    <t xml:space="preserve">            1506 - Materials / Supplies</t>
  </si>
  <si>
    <t xml:space="preserve">            1506 - Pest Control</t>
  </si>
  <si>
    <t xml:space="preserve">         Total 1506 - Repairs &amp; Maintenance</t>
  </si>
  <si>
    <t xml:space="preserve">         1506 - Security</t>
  </si>
  <si>
    <t xml:space="preserve">         1506 - Telephone / Internet</t>
  </si>
  <si>
    <t xml:space="preserve">         1506 - Utilities</t>
  </si>
  <si>
    <t xml:space="preserve">            1506 - Trash Collection</t>
  </si>
  <si>
    <t xml:space="preserve">         Total 1506 - Utilities</t>
  </si>
  <si>
    <t xml:space="preserve">      Total 1506 Staples Mill Rd. Richmond, VA</t>
  </si>
  <si>
    <t>2025 Annualized</t>
  </si>
  <si>
    <t xml:space="preserve">         1506 Staples Mill Rd. Richmond, VA</t>
  </si>
  <si>
    <t xml:space="preserve">            1506 - Building Improvements</t>
  </si>
  <si>
    <t xml:space="preserve">            1506 - Equipment</t>
  </si>
  <si>
    <t xml:space="preserve">         Total 1506 Staples Mill Rd. Richmond, VA</t>
  </si>
  <si>
    <t>Fire alarm system</t>
  </si>
  <si>
    <t>Building</t>
  </si>
  <si>
    <t>Furnace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</si>
</sst>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7" fontId="1" fillId="0" borderId="0" xfId="0" applyNumberFormat="1" applyFont="1" applyAlignment="1">
      <alignment wrapText="1"/>
    </xf>
    <xf numFmtId="7" fontId="1" fillId="0" borderId="0" xfId="0" applyNumberFormat="1" applyFont="1" applyAlignment="1">
      <alignment horizontal="right" wrapText="1"/>
    </xf>
    <xf numFmtId="7" fontId="2" fillId="0" borderId="2" xfId="0" applyNumberFormat="1" applyFont="1" applyBorder="1" applyAlignment="1">
      <alignment horizontal="right" wrapText="1"/>
    </xf>
    <xf numFmtId="7" fontId="2" fillId="0" borderId="3" xfId="0" applyNumberFormat="1" applyFont="1" applyBorder="1" applyAlignment="1">
      <alignment horizontal="right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7" fontId="1" fillId="2" borderId="0" xfId="0" applyNumberFormat="1" applyFont="1" applyFill="1" applyAlignment="1">
      <alignment wrapText="1"/>
    </xf>
    <xf numFmtId="7" fontId="1" fillId="2" borderId="0" xfId="0" applyNumberFormat="1" applyFont="1" applyFill="1" applyAlignment="1">
      <alignment horizontal="right" wrapText="1"/>
    </xf>
    <xf numFmtId="7" fontId="2" fillId="2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/>
  </sheetViews>
  <sheetFormatPr defaultRowHeight="15.6" x14ac:dyDescent="0.3"/>
  <cols>
    <col min="1" max="1" width="50.77734375" style="2" customWidth="1"/>
    <col min="2" max="2" width="5.77734375" style="2" customWidth="1"/>
    <col min="3" max="3" width="17.77734375" style="2" customWidth="1"/>
    <col min="4" max="4" width="5.77734375" style="2" customWidth="1"/>
    <col min="5" max="6" width="17.77734375" style="2" customWidth="1"/>
    <col min="7" max="16384" width="8.88671875" style="2"/>
  </cols>
  <sheetData>
    <row r="1" spans="1:6" x14ac:dyDescent="0.3">
      <c r="A1" s="1"/>
      <c r="B1" s="9"/>
      <c r="C1" s="3" t="s">
        <v>0</v>
      </c>
      <c r="D1" s="11"/>
      <c r="E1" s="3" t="s">
        <v>1</v>
      </c>
      <c r="F1" s="3" t="s">
        <v>17</v>
      </c>
    </row>
    <row r="2" spans="1:6" x14ac:dyDescent="0.3">
      <c r="A2" s="4" t="s">
        <v>2</v>
      </c>
      <c r="B2" s="10"/>
      <c r="C2" s="5"/>
      <c r="D2" s="12"/>
      <c r="E2" s="5"/>
      <c r="F2" s="5"/>
    </row>
    <row r="3" spans="1:6" x14ac:dyDescent="0.3">
      <c r="A3" s="4" t="s">
        <v>3</v>
      </c>
      <c r="B3" s="10"/>
      <c r="C3" s="6">
        <f>485.93</f>
        <v>485.93</v>
      </c>
      <c r="D3" s="13"/>
      <c r="E3" s="5"/>
      <c r="F3" s="5">
        <f>+E3/5*12</f>
        <v>0</v>
      </c>
    </row>
    <row r="4" spans="1:6" x14ac:dyDescent="0.3">
      <c r="A4" s="4" t="s">
        <v>4</v>
      </c>
      <c r="B4" s="10"/>
      <c r="C4" s="6">
        <f>15084.57</f>
        <v>15084.57</v>
      </c>
      <c r="D4" s="13"/>
      <c r="E4" s="6">
        <f>5424.19</f>
        <v>5424.19</v>
      </c>
      <c r="F4" s="5">
        <f t="shared" ref="F4:F14" si="0">+E4/5*12</f>
        <v>13018.056</v>
      </c>
    </row>
    <row r="5" spans="1:6" x14ac:dyDescent="0.3">
      <c r="A5" s="4" t="s">
        <v>5</v>
      </c>
      <c r="B5" s="10"/>
      <c r="C5" s="6">
        <f>1214.59</f>
        <v>1214.5899999999999</v>
      </c>
      <c r="D5" s="13"/>
      <c r="E5" s="5"/>
      <c r="F5" s="5">
        <f t="shared" si="0"/>
        <v>0</v>
      </c>
    </row>
    <row r="6" spans="1:6" x14ac:dyDescent="0.3">
      <c r="A6" s="4" t="s">
        <v>6</v>
      </c>
      <c r="B6" s="10"/>
      <c r="C6" s="6">
        <f>53696.19</f>
        <v>53696.19</v>
      </c>
      <c r="D6" s="13"/>
      <c r="E6" s="6">
        <f>27634.45</f>
        <v>27634.45</v>
      </c>
      <c r="F6" s="5">
        <f t="shared" si="0"/>
        <v>66322.680000000008</v>
      </c>
    </row>
    <row r="7" spans="1:6" x14ac:dyDescent="0.3">
      <c r="A7" s="4" t="s">
        <v>7</v>
      </c>
      <c r="B7" s="10"/>
      <c r="C7" s="6">
        <f>5248</f>
        <v>5248</v>
      </c>
      <c r="D7" s="13"/>
      <c r="E7" s="6">
        <f>3920</f>
        <v>3920</v>
      </c>
      <c r="F7" s="5">
        <f t="shared" si="0"/>
        <v>9408</v>
      </c>
    </row>
    <row r="8" spans="1:6" x14ac:dyDescent="0.3">
      <c r="A8" s="4" t="s">
        <v>8</v>
      </c>
      <c r="B8" s="10"/>
      <c r="C8" s="6">
        <f>659.22</f>
        <v>659.22</v>
      </c>
      <c r="D8" s="13"/>
      <c r="E8" s="5"/>
      <c r="F8" s="5">
        <f t="shared" si="0"/>
        <v>0</v>
      </c>
    </row>
    <row r="9" spans="1:6" x14ac:dyDescent="0.3">
      <c r="A9" s="4" t="s">
        <v>9</v>
      </c>
      <c r="B9" s="10"/>
      <c r="C9" s="6">
        <f>350</f>
        <v>350</v>
      </c>
      <c r="D9" s="13"/>
      <c r="E9" s="6">
        <f>1190</f>
        <v>1190</v>
      </c>
      <c r="F9" s="5">
        <f t="shared" si="0"/>
        <v>2856</v>
      </c>
    </row>
    <row r="10" spans="1:6" x14ac:dyDescent="0.3">
      <c r="A10" s="4" t="s">
        <v>10</v>
      </c>
      <c r="B10" s="10"/>
      <c r="C10" s="7">
        <f>((((C5)+(C6))+(C7))+(C8))+(C9)</f>
        <v>61168</v>
      </c>
      <c r="D10" s="14"/>
      <c r="E10" s="7">
        <f>((((E5)+(E6))+(E7))+(E8))+(E9)</f>
        <v>32744.45</v>
      </c>
      <c r="F10" s="7">
        <f>((((F5)+(F6))+(F7))+(F8))+(F9)</f>
        <v>78586.680000000008</v>
      </c>
    </row>
    <row r="11" spans="1:6" x14ac:dyDescent="0.3">
      <c r="A11" s="4" t="s">
        <v>11</v>
      </c>
      <c r="B11" s="10"/>
      <c r="C11" s="6">
        <f>65.96</f>
        <v>65.959999999999994</v>
      </c>
      <c r="D11" s="13"/>
      <c r="E11" s="5"/>
      <c r="F11" s="5">
        <f t="shared" si="0"/>
        <v>0</v>
      </c>
    </row>
    <row r="12" spans="1:6" x14ac:dyDescent="0.3">
      <c r="A12" s="4" t="s">
        <v>12</v>
      </c>
      <c r="B12" s="10"/>
      <c r="C12" s="6">
        <f>2673.46</f>
        <v>2673.46</v>
      </c>
      <c r="D12" s="13"/>
      <c r="E12" s="6">
        <f>1180.81</f>
        <v>1180.81</v>
      </c>
      <c r="F12" s="5">
        <f t="shared" si="0"/>
        <v>2833.9439999999995</v>
      </c>
    </row>
    <row r="13" spans="1:6" x14ac:dyDescent="0.3">
      <c r="A13" s="4" t="s">
        <v>13</v>
      </c>
      <c r="B13" s="10"/>
      <c r="C13" s="5"/>
      <c r="D13" s="12"/>
      <c r="E13" s="5"/>
      <c r="F13" s="5">
        <f t="shared" si="0"/>
        <v>0</v>
      </c>
    </row>
    <row r="14" spans="1:6" x14ac:dyDescent="0.3">
      <c r="A14" s="4" t="s">
        <v>14</v>
      </c>
      <c r="B14" s="10"/>
      <c r="C14" s="6">
        <f>2453.48</f>
        <v>2453.48</v>
      </c>
      <c r="D14" s="13"/>
      <c r="E14" s="6">
        <f>1166.56</f>
        <v>1166.56</v>
      </c>
      <c r="F14" s="5">
        <f t="shared" si="0"/>
        <v>2799.7439999999997</v>
      </c>
    </row>
    <row r="15" spans="1:6" x14ac:dyDescent="0.3">
      <c r="A15" s="4" t="s">
        <v>15</v>
      </c>
      <c r="B15" s="10"/>
      <c r="C15" s="7">
        <f>(C13)+(C14)</f>
        <v>2453.48</v>
      </c>
      <c r="D15" s="14"/>
      <c r="E15" s="7">
        <f>(E13)+(E14)</f>
        <v>1166.56</v>
      </c>
      <c r="F15" s="7">
        <f>(F13)+(F14)</f>
        <v>2799.7439999999997</v>
      </c>
    </row>
    <row r="16" spans="1:6" x14ac:dyDescent="0.3">
      <c r="A16" s="4" t="s">
        <v>16</v>
      </c>
      <c r="B16" s="10"/>
      <c r="C16" s="7">
        <f>((((((C2)+(C3))+(C4))+(C10))+(C11))+(C12))+(C15)</f>
        <v>81931.400000000009</v>
      </c>
      <c r="D16" s="14"/>
      <c r="E16" s="7">
        <f>((((((E2)+(E3))+(E4))+(E10))+(E11))+(E12))+(E15)</f>
        <v>40516.009999999995</v>
      </c>
      <c r="F16" s="7">
        <f>((((((F2)+(F3))+(F4))+(F10))+(F11))+(F12))+(F15)</f>
        <v>97238.424000000014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B05F-0F21-41B7-9F93-18353BDCF896}">
  <dimension ref="A1:D5"/>
  <sheetViews>
    <sheetView workbookViewId="0"/>
  </sheetViews>
  <sheetFormatPr defaultRowHeight="15.6" x14ac:dyDescent="0.3"/>
  <cols>
    <col min="1" max="1" width="50.77734375" style="2" customWidth="1"/>
    <col min="2" max="3" width="17.77734375" style="2" customWidth="1"/>
    <col min="4" max="16384" width="8.88671875" style="2"/>
  </cols>
  <sheetData>
    <row r="1" spans="1:4" ht="31.2" x14ac:dyDescent="0.3">
      <c r="A1" s="1"/>
      <c r="B1" s="3" t="s">
        <v>0</v>
      </c>
      <c r="C1" s="3" t="s">
        <v>1</v>
      </c>
    </row>
    <row r="2" spans="1:4" x14ac:dyDescent="0.3">
      <c r="A2" s="4" t="s">
        <v>18</v>
      </c>
      <c r="B2" s="6">
        <f>658931.07</f>
        <v>658931.06999999995</v>
      </c>
      <c r="C2" s="6">
        <f>B2</f>
        <v>658931.06999999995</v>
      </c>
      <c r="D2" s="2" t="s">
        <v>23</v>
      </c>
    </row>
    <row r="3" spans="1:4" x14ac:dyDescent="0.3">
      <c r="A3" s="4" t="s">
        <v>19</v>
      </c>
      <c r="B3" s="6">
        <f>11593.95</f>
        <v>11593.95</v>
      </c>
      <c r="C3" s="6">
        <f>B3</f>
        <v>11593.95</v>
      </c>
      <c r="D3" s="2" t="s">
        <v>22</v>
      </c>
    </row>
    <row r="4" spans="1:4" x14ac:dyDescent="0.3">
      <c r="A4" s="4" t="s">
        <v>20</v>
      </c>
      <c r="B4" s="6">
        <f>20907</f>
        <v>20907</v>
      </c>
      <c r="C4" s="6">
        <f>B4</f>
        <v>20907</v>
      </c>
      <c r="D4" s="2" t="s">
        <v>24</v>
      </c>
    </row>
    <row r="5" spans="1:4" x14ac:dyDescent="0.3">
      <c r="A5" s="4" t="s">
        <v>21</v>
      </c>
      <c r="B5" s="8">
        <f>((B2)+(B3))+(B4)</f>
        <v>691432.0199999999</v>
      </c>
      <c r="C5" s="8">
        <f>((C2)+(C3))+(C4)</f>
        <v>691432.0199999999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IncomeStatement</vt:lpstr>
      <vt:lpstr>BalanceSheet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Matthew Trout</cp:lastModifiedBy>
  <dcterms:created xsi:type="dcterms:W3CDTF">2025-06-21T12:13:15Z</dcterms:created>
  <dcterms:modified xsi:type="dcterms:W3CDTF">2025-06-21T12:22:40Z</dcterms:modified>
</cp:coreProperties>
</file>